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KrosData\Export\"/>
    </mc:Choice>
  </mc:AlternateContent>
  <bookViews>
    <workbookView xWindow="0" yWindow="0" windowWidth="0" windowHeight="0"/>
  </bookViews>
  <sheets>
    <sheet name="Rekapitulace stavby" sheetId="1" r:id="rId1"/>
    <sheet name="SO 01 - Odstranění stávaj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01 - Odstranění stávaj...'!$C$129:$K$195</definedName>
    <definedName name="_xlnm.Print_Area" localSheetId="1">'SO 01 - Odstranění stávaj...'!$C$4:$J$39,'SO 01 - Odstranění stávaj...'!$C$50:$J$76,'SO 01 - Odstranění stávaj...'!$C$82:$J$111,'SO 01 - Odstranění stávaj...'!$C$117:$K$195</definedName>
    <definedName name="_xlnm.Print_Titles" localSheetId="1">'SO 01 - Odstranění stávaj...'!$129:$129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94"/>
  <c r="BH194"/>
  <c r="BG194"/>
  <c r="BF194"/>
  <c r="T194"/>
  <c r="T193"/>
  <c r="R194"/>
  <c r="R193"/>
  <c r="P194"/>
  <c r="P193"/>
  <c r="BI191"/>
  <c r="BH191"/>
  <c r="BG191"/>
  <c r="BF191"/>
  <c r="T191"/>
  <c r="T190"/>
  <c r="R191"/>
  <c r="R190"/>
  <c r="P191"/>
  <c r="P190"/>
  <c r="BI188"/>
  <c r="BH188"/>
  <c r="BG188"/>
  <c r="BF188"/>
  <c r="T188"/>
  <c r="T187"/>
  <c r="R188"/>
  <c r="R187"/>
  <c r="P188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8"/>
  <c r="BH178"/>
  <c r="BG178"/>
  <c r="BF178"/>
  <c r="T178"/>
  <c r="T177"/>
  <c r="R178"/>
  <c r="R177"/>
  <c r="P178"/>
  <c r="P177"/>
  <c r="BI173"/>
  <c r="BH173"/>
  <c r="BG173"/>
  <c r="BF173"/>
  <c r="T173"/>
  <c r="T172"/>
  <c r="R173"/>
  <c r="R172"/>
  <c r="P173"/>
  <c r="P172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5"/>
  <c r="BH155"/>
  <c r="BG155"/>
  <c r="BF155"/>
  <c r="T155"/>
  <c r="R155"/>
  <c r="P155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J126"/>
  <c r="F126"/>
  <c r="F124"/>
  <c r="E122"/>
  <c r="J91"/>
  <c r="F91"/>
  <c r="F89"/>
  <c r="E87"/>
  <c r="J24"/>
  <c r="E24"/>
  <c r="J92"/>
  <c r="J23"/>
  <c r="J18"/>
  <c r="E18"/>
  <c r="F127"/>
  <c r="J17"/>
  <c r="J12"/>
  <c r="J124"/>
  <c r="E7"/>
  <c r="E85"/>
  <c i="1" r="L90"/>
  <c r="AM90"/>
  <c r="AM89"/>
  <c r="L89"/>
  <c r="AM87"/>
  <c r="L87"/>
  <c r="L85"/>
  <c r="L84"/>
  <c i="2" r="J194"/>
  <c r="J185"/>
  <c r="J146"/>
  <c r="BK140"/>
  <c r="BK133"/>
  <c r="J188"/>
  <c r="BK185"/>
  <c r="J181"/>
  <c r="J168"/>
  <c r="J165"/>
  <c r="BK162"/>
  <c r="BK155"/>
  <c r="BK144"/>
  <c r="J142"/>
  <c r="J134"/>
  <c r="J191"/>
  <c r="BK181"/>
  <c r="BK173"/>
  <c r="BK171"/>
  <c r="BK165"/>
  <c r="J162"/>
  <c r="BK146"/>
  <c r="J140"/>
  <c r="J138"/>
  <c r="J135"/>
  <c r="BK134"/>
  <c r="J178"/>
  <c r="J160"/>
  <c r="J155"/>
  <c r="BK142"/>
  <c i="1" r="AS94"/>
  <c i="2" r="BK191"/>
  <c r="BK183"/>
  <c r="J171"/>
  <c r="BK168"/>
  <c r="BK163"/>
  <c r="BK160"/>
  <c r="BK138"/>
  <c r="BK188"/>
  <c r="J183"/>
  <c r="J173"/>
  <c r="J163"/>
  <c r="J151"/>
  <c r="J149"/>
  <c r="J133"/>
  <c r="BK194"/>
  <c r="BK178"/>
  <c r="BK151"/>
  <c r="BK149"/>
  <c r="J144"/>
  <c r="BK135"/>
  <c l="1" r="T132"/>
  <c r="T131"/>
  <c r="R148"/>
  <c r="BK167"/>
  <c r="J167"/>
  <c r="J103"/>
  <c r="P132"/>
  <c r="P139"/>
  <c r="BK159"/>
  <c r="J159"/>
  <c r="J101"/>
  <c r="T167"/>
  <c r="T166"/>
  <c r="R139"/>
  <c r="T148"/>
  <c r="R180"/>
  <c r="R176"/>
  <c r="R132"/>
  <c r="BK148"/>
  <c r="J148"/>
  <c r="J100"/>
  <c r="T159"/>
  <c r="T180"/>
  <c r="T176"/>
  <c r="BK139"/>
  <c r="J139"/>
  <c r="J99"/>
  <c r="P148"/>
  <c r="R159"/>
  <c r="P167"/>
  <c r="P166"/>
  <c r="P180"/>
  <c r="P176"/>
  <c r="BK132"/>
  <c r="BK131"/>
  <c r="J131"/>
  <c r="J97"/>
  <c r="T139"/>
  <c r="P159"/>
  <c r="R167"/>
  <c r="R166"/>
  <c r="BK180"/>
  <c r="J180"/>
  <c r="J107"/>
  <c r="J89"/>
  <c r="BE146"/>
  <c r="BE163"/>
  <c r="BE188"/>
  <c r="E120"/>
  <c r="BE134"/>
  <c r="BE135"/>
  <c r="BE138"/>
  <c r="BE155"/>
  <c r="BE160"/>
  <c r="BE165"/>
  <c r="BE191"/>
  <c r="J127"/>
  <c r="BE144"/>
  <c r="BE162"/>
  <c r="F92"/>
  <c r="BE133"/>
  <c r="BE140"/>
  <c r="BE168"/>
  <c r="BE171"/>
  <c r="BE183"/>
  <c r="BE185"/>
  <c r="BE194"/>
  <c r="BK172"/>
  <c r="J172"/>
  <c r="J104"/>
  <c r="BE149"/>
  <c r="BE151"/>
  <c r="BE173"/>
  <c r="BE178"/>
  <c r="BE142"/>
  <c r="BE181"/>
  <c r="BK177"/>
  <c r="BK176"/>
  <c r="J176"/>
  <c r="J105"/>
  <c r="BK187"/>
  <c r="J187"/>
  <c r="J108"/>
  <c r="BK190"/>
  <c r="J190"/>
  <c r="J109"/>
  <c r="BK193"/>
  <c r="J193"/>
  <c r="J110"/>
  <c r="F35"/>
  <c i="1" r="BB95"/>
  <c r="BB94"/>
  <c r="W31"/>
  <c i="2" r="F34"/>
  <c i="1" r="BA95"/>
  <c r="BA94"/>
  <c r="AW94"/>
  <c r="AK30"/>
  <c i="2" r="F36"/>
  <c i="1" r="BC95"/>
  <c r="BC94"/>
  <c r="AY94"/>
  <c i="2" r="J34"/>
  <c i="1" r="AW95"/>
  <c i="2" r="F37"/>
  <c i="1" r="BD95"/>
  <c r="BD94"/>
  <c r="W33"/>
  <c i="2" l="1" r="R131"/>
  <c r="R130"/>
  <c r="P131"/>
  <c r="P130"/>
  <c i="1" r="AU95"/>
  <c i="2" r="T130"/>
  <c r="BK166"/>
  <c r="J166"/>
  <c r="J102"/>
  <c r="J132"/>
  <c r="J98"/>
  <c r="J177"/>
  <c r="J106"/>
  <c i="1" r="W30"/>
  <c r="AX94"/>
  <c r="W32"/>
  <c r="AU94"/>
  <c i="2" r="J33"/>
  <c i="1" r="AV95"/>
  <c r="AT95"/>
  <c i="2" r="F33"/>
  <c i="1" r="AZ95"/>
  <c r="AZ94"/>
  <c r="W29"/>
  <c i="2" l="1" r="BK130"/>
  <c r="J130"/>
  <c r="J30"/>
  <c i="1" r="AG95"/>
  <c r="AG94"/>
  <c r="AK26"/>
  <c r="AV94"/>
  <c r="AK29"/>
  <c l="1" r="AN95"/>
  <c i="2" r="J39"/>
  <c r="J96"/>
  <c i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<sst xmlns="http://schemas.openxmlformats.org/spreadsheetml/2006/main">
  <si>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</si>
  <si>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</si>
  <si>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</si>
  <si>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</si>
  <si>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</si>
  <si>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{1448d467-c7f9-4e95-b1d5-b9f50d0bc0c5}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</si>
  <si>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</si>
  <si>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</si>
  <si>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</si>
  <si>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</si>
  <si>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</si>
  <si>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</si>
  <si>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</si>
  <si>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</si>
  <si>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N20-108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</si>
  <si>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</si>
  <si>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</si>
  <si>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Sportovní hala Slezská Ostrava</t>
  </si>
  <si>
    <t>KSO:</t>
  </si>
  <si>
    <t>CC-CZ:</t>
  </si>
  <si>
    <t>Místo:</t>
  </si>
  <si>
    <t>Slezská Ostrava</t>
  </si>
  <si>
    <t>Datum:</t>
  </si>
  <si>
    <t>3. 6. 2020</t>
  </si>
  <si>
    <t>Zadavatel:</t>
  </si>
  <si>
    <t>IČ:</t>
  </si>
  <si>
    <t>Statutární město Ostrava, městský obvod Slezská OV</t>
  </si>
  <si>
    <t>DIČ:</t>
  </si>
  <si>
    <t>Uchazeč:</t>
  </si>
  <si>
    <t>Vyplň údaj</t>
  </si>
  <si>
    <t>Projektant:</t>
  </si>
  <si>
    <t>PPS Kania s.r.o.</t>
  </si>
  <si>
    <t>True</t>
  </si>
  <si>
    <t>Zpracovatel:</t>
  </si>
  <si>
    <t xml:space="preserve"> </t>
  </si>
  <si>
    <t>Poznámka:</t>
  </si>
  <si>
    <t>Soupis prací je sestaven za využití položek Cenové soustavy ÚRS. Cenové a technické podmínky položek CS ÚRS, které nejsou uvedeny v soupisu prací (tzv. úvodní části katalogů) jsou neomezeně dálkově k dispozici na www.cs-urs.cz. Položky soupisu prací, které nemají ve sloupci „Cenová soustava“ uveden žádný údaj, nepochází z Cenové soustavy ÚRS (takové položky soupisu prací mají Cenovou soustavu „VLASTNÍ“). Ocenění "vlastní" položky:na základě odborných znalostí a zkušeností projektanta při realizaci obdobných zakázek za období 5-ti let. nebo na základě CN) Nedílnou součástí soupisu prací je projektová dokumentace vč. textových příloh, na kterou se položky soupisu prací plně odkazují.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</si>
  <si>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</si>
  <si>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</si>
  <si>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</si>
  <si>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</si>
  <si>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</si>
  <si>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</si>
  <si>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</si>
  <si>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</si>
  <si>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</si>
  <si>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</si>
  <si>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</si>
  <si>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</si>
  <si>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</si>
  <si>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</si>
  <si>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</si>
  <si>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</si>
  <si>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</si>
  <si>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</si>
  <si>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</si>
  <si>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</si>
  <si>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</si>
  <si>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</si>
  <si>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</si>
  <si>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</si>
  <si>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</si>
  <si>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</si>
  <si>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</si>
  <si>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</si>
  <si>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</si>
  <si>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</si>
  <si>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</si>
  <si>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</si>
  <si>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</si>
  <si>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</si>
  <si>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</si>
  <si>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</si>
  <si>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</si>
  <si>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</si>
  <si>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</si>
  <si>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</si>
  <si>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</si>
  <si>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</si>
  <si>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</si>
  <si>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</si>
  <si>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</si>
  <si>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</si>
  <si>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Odstranění stávající tělocvičny</t>
  </si>
  <si>
    <t>STA</t>
  </si>
  <si>
    <t>1</t>
  </si>
  <si>
    <t>{be9a7f93-34e1-44b7-b8c1-95af000bd251}</t>
  </si>
  <si>
    <t>2</t>
  </si>
  <si>
    <t>KRYCÍ LIST SOUPISU PRACÍ</t>
  </si>
  <si>
    <t>Objekt:</t>
  </si>
  <si>
    <t>SO 01 - Odstranění stávající tělocvičny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</si>
  <si>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</si>
  <si>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</si>
  <si>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</si>
  <si>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</si>
  <si>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</si>
  <si>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</si>
  <si>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</si>
  <si>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8 - Trubní a kabelová vedení</t>
  </si>
  <si>
    <t xml:space="preserve">    9 - Ostatní konstrukce a práce, bourání</t>
  </si>
  <si>
    <t xml:space="preserve">    997 - Přesun sutě</t>
  </si>
  <si>
    <t>M - Práce a dodávky M</t>
  </si>
  <si>
    <t xml:space="preserve">    46-M - Zemní práce při extr.mont.pracích</t>
  </si>
  <si>
    <t>HZS - Hodinové zúčtovací sazby</t>
  </si>
  <si>
    <t>VRN - VRN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</si>
  <si>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</si>
  <si>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</si>
  <si>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</si>
  <si>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</si>
  <si>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</si>
  <si>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</si>
  <si>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</si>
  <si>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</si>
  <si>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</si>
  <si>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</si>
  <si>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</si>
  <si>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</si>
  <si>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</si>
  <si>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</si>
  <si>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</si>
  <si>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</si>
  <si>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</si>
  <si>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</si>
  <si>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</si>
  <si>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</si>
  <si>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</si>
  <si>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</si>
  <si>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</si>
  <si>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112151014</t>
  </si>
  <si>
    <t>Volné kácení stromů s rozřezáním a odvětvením D kmene do 500 mm</t>
  </si>
  <si>
    <t>kus</t>
  </si>
  <si>
    <t>CS ÚRS 2020 01</t>
  </si>
  <si>
    <t>4</t>
  </si>
  <si>
    <t>581771517</t>
  </si>
  <si>
    <t>112201114</t>
  </si>
  <si>
    <t>Odstranění pařezů D do 0,5 m v rovině a svahu 1:5 s odklizením do 20 m a zasypáním jámy</t>
  </si>
  <si>
    <t>-443956600</t>
  </si>
  <si>
    <t>3</t>
  </si>
  <si>
    <t>113151111</t>
  </si>
  <si>
    <t>Rozebrání zpevněných ploch ze silničních dílců</t>
  </si>
  <si>
    <t>m2</t>
  </si>
  <si>
    <t>-1771374559</t>
  </si>
  <si>
    <t>VV</t>
  </si>
  <si>
    <t>10,5*12,0</t>
  </si>
  <si>
    <t>Součet</t>
  </si>
  <si>
    <t>181111111</t>
  </si>
  <si>
    <t>Plošná úprava terénu do 500 m2 zemina tř 1 až 4 nerovnosti do 100 mm v rovinně a svahu do 1:5</t>
  </si>
  <si>
    <t>-330238521</t>
  </si>
  <si>
    <t>8</t>
  </si>
  <si>
    <t>Trubní a kabelová vedení</t>
  </si>
  <si>
    <t>5</t>
  </si>
  <si>
    <t>800015R01</t>
  </si>
  <si>
    <t>Odpojení inženýrských sítí a médií _ voda</t>
  </si>
  <si>
    <t>kpl.</t>
  </si>
  <si>
    <t>CS VLASTNÍ</t>
  </si>
  <si>
    <t>-914365910</t>
  </si>
  <si>
    <t>P</t>
  </si>
  <si>
    <t xml:space="preserve">Poznámka k položce:_x000d_
Kompletní provedení dle specifikace PD a TZ včetně všech přímo souvisejících prací/dodávek_x000d_
----------------------------------------------------------------------------------------------------------------_x000d_
Zdravotechnika_x000d_
V rohu haly je vyvedeno potrubí vody (DN 20), které napojuje výtokový ventil na severovýchodní fasádě haly. Výtok složí pro venkovní potřeby (závlaha zeleně, oplachy ploch … ).  Potrubí bude odpojeno v sousední budově školy, kde bude zaslepeno a zajištěno zátkou. _x000d_
Následně může být demontováno potrubí vedoucí do haly , včetně výtokového ventilu._x000d_
</t>
  </si>
  <si>
    <t>6</t>
  </si>
  <si>
    <t>800015R02</t>
  </si>
  <si>
    <t>Odpojení inženýrských sítí a médií _ kanalizace</t>
  </si>
  <si>
    <t>536227669</t>
  </si>
  <si>
    <t xml:space="preserve">Poznámka k položce:_x000d_
Kompletní provedení dle specifikace PD a TZ včetně všech přímo souvisejících prací/dodávek_x000d_
----------------------------------------------------------------------------------------------------------------_x000d_
Dešťová kanalizace _x000d_
Dešťová kanalizace bude zaslepena ve venkovních šachtách  -   na přítoku dešťových vod z objektu haly.  _x000d_
(Musí být zajištěna ochrana stávající - navazující kanalizace, před vniknutím stavební suti do systému potrubí._x000d_
------------------------------------------------------------------------------------------------------------------------------------_x000d_
Splašková kanalizace _x000d_
Spalšková kanalizace bude odpojena v nejbližší šachtě </t>
  </si>
  <si>
    <t>7</t>
  </si>
  <si>
    <t>800015R03</t>
  </si>
  <si>
    <t>Odpojení inženýrských sítí a médií _ silové rozvody elektroinstalace</t>
  </si>
  <si>
    <t>2042834882</t>
  </si>
  <si>
    <t xml:space="preserve">Poznámka k položce:_x000d_
Kompletní provedení dle specifikace PD a TZ včetně všech přímo souvisejících prací/dodávek_x000d_
----------------------------------------------------------------------------------------------------------------_x000d_
Silové rozvody_x000d_
V části demolovaného objektu se nenachází rozvaděče, pouze zde vedou kabelové vývody ze stávajícího rozvaděče, který se nachází ve vedlejší části objektu. Veškerá kabeláž v demolované části objektu bude zrušena odpojením ze stávajícího rozvaděče v sousedním objektu. Budou také demontovány veškeré el. přístroje v této části._x000d_
Stávající bleskosvod včetně uzemnění bude v řešené části objektu demontován a po rekonstrukci nově zhotoven a napojen na stávající bleskosvod neřešené části._x000d_
Po rekonstrukci bude celá kabeláž nová včetně nového rozvaděče, který bude umístěn v nově řešené části objektu a napojen ze stávajícího rozvaděče._x000d_
</t>
  </si>
  <si>
    <t>800015R04</t>
  </si>
  <si>
    <t>Odpojení inženýrských sítí a médií _ vytápění</t>
  </si>
  <si>
    <t>382578247</t>
  </si>
  <si>
    <t xml:space="preserve">Poznámka k položce:_x000d_
Kompletní provedení dle specifikace PD a TZ včetně všech přímo souvisejících prací/dodávek_x000d_
----------------------------------------------------------------------------------------------------------------_x000d_
Vytápění_x000d_
Před zahájením demolice objektu tělocvičny se na stávajících kulových ventilech provede zastavění topné větve i zpětného vedení topné vody. Po zastavení se provede vypuštění topného systému tělocvičny a odřezání stávajících rozvodů. Za kulovými ventily se v nutné délce rozvody ponechají a provede se jejich zaslepení. Po zaslepení se provede tlaková zkouška těsnosti._x000d_
_x000d_
</t>
  </si>
  <si>
    <t>9</t>
  </si>
  <si>
    <t>Ostatní konstrukce a práce, bourání</t>
  </si>
  <si>
    <t>961055111</t>
  </si>
  <si>
    <t>Bourání základů ze ŽB</t>
  </si>
  <si>
    <t>m3</t>
  </si>
  <si>
    <t>1767038769</t>
  </si>
  <si>
    <t xml:space="preserve">Poznámka k položce:_x000d_
-JC dále obsahuje zásyp jam a rýh _ po stávajících konstrukcích </t>
  </si>
  <si>
    <t>10</t>
  </si>
  <si>
    <t>981011R14</t>
  </si>
  <si>
    <t>Demolice budov zděných na MVC s ŽB skeletem _ postupným rozebíráním</t>
  </si>
  <si>
    <t>1140559414</t>
  </si>
  <si>
    <t>Poznámka k položce:_x000d_
Kompletní provedení dle specifikace PD a TZ včetně všech přímo souvisejících prací / činností a dodávek</t>
  </si>
  <si>
    <t>1885,0*0,3</t>
  </si>
  <si>
    <t>11</t>
  </si>
  <si>
    <t>981013R15</t>
  </si>
  <si>
    <t>Demolice budov zděných na MVC s ŽB skeletem _ těžkou mechanizací</t>
  </si>
  <si>
    <t>144232743</t>
  </si>
  <si>
    <t>1885,0*0,7</t>
  </si>
  <si>
    <t>997</t>
  </si>
  <si>
    <t>Přesun sutě</t>
  </si>
  <si>
    <t>12</t>
  </si>
  <si>
    <t>997013R31</t>
  </si>
  <si>
    <t xml:space="preserve">Poplatek za uložení na skládce (skládkovné) stavebního odpadu bez rozlišení </t>
  </si>
  <si>
    <t>t</t>
  </si>
  <si>
    <t>-2064323275</t>
  </si>
  <si>
    <t>Poznámka k položce:_x000d_
Jednotková cena stanovena pro stavební odpad BEZ ROZLIŠENÍ _včetně nebezpečných odpadů._x000d_
----------------------------------------------------------------------------------------------------------------------</t>
  </si>
  <si>
    <t>13</t>
  </si>
  <si>
    <t>997321511</t>
  </si>
  <si>
    <t>Vodorovná doprava suti a vybouraných hmot po suchu do 1 km</t>
  </si>
  <si>
    <t>704988219</t>
  </si>
  <si>
    <t>14</t>
  </si>
  <si>
    <t>997321519</t>
  </si>
  <si>
    <t>Příplatek ZKD 1km vodorovné dopravy suti a vybouraných hmot po suchu</t>
  </si>
  <si>
    <t>-778948374</t>
  </si>
  <si>
    <t>1047,78*20 'Přepočtené koeficientem množství</t>
  </si>
  <si>
    <t>997321611</t>
  </si>
  <si>
    <t>Nakládání nebo překládání suti a vybouraných hmot</t>
  </si>
  <si>
    <t>-288391131</t>
  </si>
  <si>
    <t>M</t>
  </si>
  <si>
    <t>Práce a dodávky M</t>
  </si>
  <si>
    <t>46-M</t>
  </si>
  <si>
    <t>Zemní práce při extr.mont.pracích</t>
  </si>
  <si>
    <t>16</t>
  </si>
  <si>
    <t>460650141</t>
  </si>
  <si>
    <t>Zřízení provizorní příjezdové komunikace ze silničních panelů se štěrkovým ložem</t>
  </si>
  <si>
    <t>64</t>
  </si>
  <si>
    <t>-1612808991</t>
  </si>
  <si>
    <t>17</t>
  </si>
  <si>
    <t>59381001</t>
  </si>
  <si>
    <t>panel silniční 3,00x1,20x0,15m</t>
  </si>
  <si>
    <t>128</t>
  </si>
  <si>
    <t>-1635423629</t>
  </si>
  <si>
    <t>HZS</t>
  </si>
  <si>
    <t>Hodinové zúčtovací sazby</t>
  </si>
  <si>
    <t>18</t>
  </si>
  <si>
    <t>HZS1292</t>
  </si>
  <si>
    <t>Hodinová zúčtovací sazba stavební dělník</t>
  </si>
  <si>
    <t>hod</t>
  </si>
  <si>
    <t>512</t>
  </si>
  <si>
    <t>789609585</t>
  </si>
  <si>
    <t>"vyklizení vnitřního vybavení / mobiliáře / koncových prvků TPS" 150,0</t>
  </si>
  <si>
    <t>VRN</t>
  </si>
  <si>
    <t>VRN2</t>
  </si>
  <si>
    <t>Příprava staveniště</t>
  </si>
  <si>
    <t>19</t>
  </si>
  <si>
    <t>020001000</t>
  </si>
  <si>
    <t xml:space="preserve">Příprava staveniště </t>
  </si>
  <si>
    <t>1024</t>
  </si>
  <si>
    <t>848106833</t>
  </si>
  <si>
    <t xml:space="preserve">Poznámka k položce:_x000d_
-Zřízení trvalé, dočasné deponie a mezideponie_x000d_
-zřízení příjezdů a přístupů na staveniště_x000d_
-uspořádání a bezpečnost staveniště z hlediska ochrany veřejných zájmů_x000d_
-dodržení podmínek pro provádění staveb z hlediska BOZP (vč. označení stavby)_x000d_
-dodržování podmínek pro ochranu životního prostředí při výstavbě_x000d_
-dodržení podmínek - možnosti nakládání s odpady_x000d_
-splnění zvláštních požadavků na provádění stavby, které vyžadují zvláštní bezpečnostní opatření_x000d_
-dočasné / provizorní dopravní značení, osvětlení - (vyřízení+zřízení+likvidace po skončení stavby)_x000d_
</t>
  </si>
  <si>
    <t>VRN3</t>
  </si>
  <si>
    <t>Zařízení staveniště</t>
  </si>
  <si>
    <t>20</t>
  </si>
  <si>
    <t>030001000</t>
  </si>
  <si>
    <t xml:space="preserve">Zařízení staveniště </t>
  </si>
  <si>
    <t>1764528523</t>
  </si>
  <si>
    <t xml:space="preserve">Poznámka k položce:_x000d_
Náklady na zřízení / nájem ZS:_x000d_
-kancelářské/skladovací/sociální objekty_x000d_
-oplocení stavby, ostraha staveniště_x000d_
-kompletní vnitrostaveništní rozvody všech potřebných energií a médií_x000d_
-poplatky spotřeby energií a médií _x000d_
(zajištění podružných měření spotřeby energií a médií)_x000d_
</t>
  </si>
  <si>
    <t>035103001</t>
  </si>
  <si>
    <t>Pronájem ploch</t>
  </si>
  <si>
    <t>937462261</t>
  </si>
  <si>
    <t>Poznámka k položce:_x000d_
(plochy potřebné pro zařízení staveniště, které nejsou v majetku objednatele)</t>
  </si>
  <si>
    <t>22</t>
  </si>
  <si>
    <t>039002000</t>
  </si>
  <si>
    <t>Zrušení zařízení staveniště</t>
  </si>
  <si>
    <t>825243116</t>
  </si>
  <si>
    <t>Poznámka k položce:_x000d_
-náklady zhotovitele spojené s kompletní likvidací zařízení staveniště vč. uvedení všech dotčených ploch do bezvadného stavu</t>
  </si>
  <si>
    <t>VRN4</t>
  </si>
  <si>
    <t>Inženýrská činnost</t>
  </si>
  <si>
    <t>23</t>
  </si>
  <si>
    <t>045002000</t>
  </si>
  <si>
    <t xml:space="preserve">Kompletační a koordinační činnost </t>
  </si>
  <si>
    <t>1737859826</t>
  </si>
  <si>
    <t>Poznámka k položce:_x000d_
-příprava předávací dokumentace dle ZD_x000d_
-ostatní kompletační činnost</t>
  </si>
  <si>
    <t>VRN7</t>
  </si>
  <si>
    <t>Provozní vlivy</t>
  </si>
  <si>
    <t>24</t>
  </si>
  <si>
    <t>071103000</t>
  </si>
  <si>
    <t>Provoz investora</t>
  </si>
  <si>
    <t>942178405</t>
  </si>
  <si>
    <t xml:space="preserve">Poznámka k položce:_x000d_
Náklady související se ztíženými podmínkami při provádění díla v závislosti na okolním provozu (pro práce prováděné za nepřerušeného nebo omezeného provozu v dotčených objektech nebo samotném areálu)_x000d_
(+ ochrana a zakrytí určených prvků a konstrukcí - ZABEZPEČENÍ PŘED POŠKOZENÍM STAVEBNÍ ČINNOSTÍ)_x000d_
-----------------------------------------------------------------------------------------------------------------------------------_x000d_
Další náklady na :_x000d_
•bude provedena ochranná opatření k zajištění ochrany střešní krytiny i navazující konstrukce střecha, před pádem vytěžovaného materiálu  - bude položeno ochranné bednění . _x000d_
•bude provedena ochrana venkovních vpustí dešťové kanalizace v bezprostředním okolí stavby, proti zanesení systému kanalizace od vytěžovaného materiálu. _x000d_
•Přestože je vstup do školy mimo hranici staveniště  a mimo oblast pohybu stavební techniky, včetně výložníkových konstrukcí strojů, bude  před vstupem do navazujícího objektu školy, vybudován ochranný přístřešek  (cca 3*13 m), který zabezpečí přístup do školy před prachem a případným“odskočením“ vytěžovaného“ materiálu.  _x000d_
Přístřešek nebude nutno realizovat, budou-li provozovatelem školy provedena provozní opatření, která zajistí uzamčení vchodu a přístup do budovy z jiného místa. Toto bude písemně doloženo před zahájením stavby. _x000d_
</t>
  </si>
  <si>
    <t>VRN9</t>
  </si>
  <si>
    <t>Ostatní náklady</t>
  </si>
  <si>
    <t>25</t>
  </si>
  <si>
    <t>090001000</t>
  </si>
  <si>
    <t>959265005</t>
  </si>
  <si>
    <t>Poznámka k položce:_x000d_
V jednotkové ceně zahrnuty náklady :_x000d_
-------------------------------------------------_x000d_
-náklady zhotovitele spojené s ochranou všech dotčených, jinde nespecifikovaných, dřevin, stromů, porostů a vegetačních ploch při stavebních prací dle ČSN 83 9061 - po celou dobu výstavby_x000d_
-pravidelné čištění přilehlých / souvisejících prostor, komunikací a zpevněných ploch - po celou dobu stavby _x000d_
-uvedení všech dotčených ploch, konstrukcí a povrchů do původního, bezvadného stavu_x000d_
-vytyčení všech inženýrských sítí před zahájením prací vč. řádného zajištění. Zpětné protokolární předání všech inženýrských sítí jednotlivým správcům vč. uvedení dotčených ploch do bezvadného stavu._x000d_
----------------------------------------------------------------------------_x000d_
-ostatní, jinde neuvedené, náklady potřebné k provedení a předání díla objednateli _ dle PD a TZ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</si>
</sst>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26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27</v>
      </c>
      <c r="AL11" s="21"/>
      <c r="AM11" s="21"/>
      <c r="AN11" s="26" t="s">
        <v>1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28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29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L14" s="21"/>
      <c r="AM14" s="21"/>
      <c r="AN14" s="33" t="s">
        <v>29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30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27</v>
      </c>
      <c r="AL17" s="21"/>
      <c r="AM17" s="21"/>
      <c r="AN17" s="26" t="s">
        <v>1</v>
      </c>
      <c r="AO17" s="21"/>
      <c r="AP17" s="21"/>
      <c r="AQ17" s="21"/>
      <c r="AR17" s="19"/>
      <c r="BE17" s="30"/>
      <c r="BS17" s="16" t="s">
        <v>32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34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27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32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71.25" customHeight="1">
      <c r="B23" s="20"/>
      <c r="C23" s="21"/>
      <c r="D23" s="21"/>
      <c r="E23" s="35" t="s">
        <v>36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37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38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39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40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41</v>
      </c>
      <c r="E29" s="46"/>
      <c r="F29" s="31" t="s">
        <v>42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43</v>
      </c>
      <c r="G30" s="46"/>
      <c r="H30" s="46"/>
      <c r="I30" s="46"/>
      <c r="J30" s="46"/>
      <c r="K30" s="46"/>
      <c r="L30" s="47">
        <v>0.14999999999999999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44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45</v>
      </c>
      <c r="G32" s="46"/>
      <c r="H32" s="46"/>
      <c r="I32" s="46"/>
      <c r="J32" s="46"/>
      <c r="K32" s="46"/>
      <c r="L32" s="47">
        <v>0.14999999999999999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46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47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48</v>
      </c>
      <c r="U35" s="53"/>
      <c r="V35" s="53"/>
      <c r="W35" s="53"/>
      <c r="X35" s="55" t="s">
        <v>49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50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51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52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53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52</v>
      </c>
      <c r="AI60" s="41"/>
      <c r="AJ60" s="41"/>
      <c r="AK60" s="41"/>
      <c r="AL60" s="41"/>
      <c r="AM60" s="63" t="s">
        <v>53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54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55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52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53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52</v>
      </c>
      <c r="AI75" s="41"/>
      <c r="AJ75" s="41"/>
      <c r="AK75" s="41"/>
      <c r="AL75" s="41"/>
      <c r="AM75" s="63" t="s">
        <v>53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56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N20-108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Sportovní hala Slezská Ostrava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Slezská Ostrava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3. 6. 2020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Statutární město Ostrava, městský obvod Slezská OV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30</v>
      </c>
      <c r="AJ89" s="39"/>
      <c r="AK89" s="39"/>
      <c r="AL89" s="39"/>
      <c r="AM89" s="79" t="str">
        <f>IF(E17="","",E17)</f>
        <v>PPS Kania s.r.o.</v>
      </c>
      <c r="AN89" s="70"/>
      <c r="AO89" s="70"/>
      <c r="AP89" s="70"/>
      <c r="AQ89" s="39"/>
      <c r="AR89" s="43"/>
      <c r="AS89" s="80" t="s">
        <v>57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28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33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58</v>
      </c>
      <c r="D92" s="93"/>
      <c r="E92" s="93"/>
      <c r="F92" s="93"/>
      <c r="G92" s="93"/>
      <c r="H92" s="94"/>
      <c r="I92" s="95" t="s">
        <v>59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60</v>
      </c>
      <c r="AH92" s="93"/>
      <c r="AI92" s="93"/>
      <c r="AJ92" s="93"/>
      <c r="AK92" s="93"/>
      <c r="AL92" s="93"/>
      <c r="AM92" s="93"/>
      <c r="AN92" s="95" t="s">
        <v>61</v>
      </c>
      <c r="AO92" s="93"/>
      <c r="AP92" s="97"/>
      <c r="AQ92" s="98" t="s">
        <v>62</v>
      </c>
      <c r="AR92" s="43"/>
      <c r="AS92" s="99" t="s">
        <v>63</v>
      </c>
      <c r="AT92" s="100" t="s">
        <v>64</v>
      </c>
      <c r="AU92" s="100" t="s">
        <v>65</v>
      </c>
      <c r="AV92" s="100" t="s">
        <v>66</v>
      </c>
      <c r="AW92" s="100" t="s">
        <v>67</v>
      </c>
      <c r="AX92" s="100" t="s">
        <v>68</v>
      </c>
      <c r="AY92" s="100" t="s">
        <v>69</v>
      </c>
      <c r="AZ92" s="100" t="s">
        <v>70</v>
      </c>
      <c r="BA92" s="100" t="s">
        <v>71</v>
      </c>
      <c r="BB92" s="100" t="s">
        <v>72</v>
      </c>
      <c r="BC92" s="100" t="s">
        <v>73</v>
      </c>
      <c r="BD92" s="101" t="s">
        <v>74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75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76</v>
      </c>
      <c r="BT94" s="116" t="s">
        <v>77</v>
      </c>
      <c r="BU94" s="117" t="s">
        <v>78</v>
      </c>
      <c r="BV94" s="116" t="s">
        <v>79</v>
      </c>
      <c r="BW94" s="116" t="s">
        <v>5</v>
      </c>
      <c r="BX94" s="116" t="s">
        <v>80</v>
      </c>
      <c r="CL94" s="116" t="s">
        <v>1</v>
      </c>
    </row>
    <row r="95" s="7" customFormat="1" ht="16.5" customHeight="1">
      <c r="A95" s="118" t="s">
        <v>81</v>
      </c>
      <c r="B95" s="119"/>
      <c r="C95" s="120"/>
      <c r="D95" s="121" t="s">
        <v>82</v>
      </c>
      <c r="E95" s="121"/>
      <c r="F95" s="121"/>
      <c r="G95" s="121"/>
      <c r="H95" s="121"/>
      <c r="I95" s="122"/>
      <c r="J95" s="121" t="s">
        <v>83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'SO 01 - Odstranění stávaj...'!J30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84</v>
      </c>
      <c r="AR95" s="125"/>
      <c r="AS95" s="126">
        <v>0</v>
      </c>
      <c r="AT95" s="127">
        <f>ROUND(SUM(AV95:AW95),2)</f>
        <v>0</v>
      </c>
      <c r="AU95" s="128">
        <f>'SO 01 - Odstranění stávaj...'!P130</f>
        <v>0</v>
      </c>
      <c r="AV95" s="127">
        <f>'SO 01 - Odstranění stávaj...'!J33</f>
        <v>0</v>
      </c>
      <c r="AW95" s="127">
        <f>'SO 01 - Odstranění stávaj...'!J34</f>
        <v>0</v>
      </c>
      <c r="AX95" s="127">
        <f>'SO 01 - Odstranění stávaj...'!J35</f>
        <v>0</v>
      </c>
      <c r="AY95" s="127">
        <f>'SO 01 - Odstranění stávaj...'!J36</f>
        <v>0</v>
      </c>
      <c r="AZ95" s="127">
        <f>'SO 01 - Odstranění stávaj...'!F33</f>
        <v>0</v>
      </c>
      <c r="BA95" s="127">
        <f>'SO 01 - Odstranění stávaj...'!F34</f>
        <v>0</v>
      </c>
      <c r="BB95" s="127">
        <f>'SO 01 - Odstranění stávaj...'!F35</f>
        <v>0</v>
      </c>
      <c r="BC95" s="127">
        <f>'SO 01 - Odstranění stávaj...'!F36</f>
        <v>0</v>
      </c>
      <c r="BD95" s="129">
        <f>'SO 01 - Odstranění stávaj...'!F37</f>
        <v>0</v>
      </c>
      <c r="BE95" s="7"/>
      <c r="BT95" s="130" t="s">
        <v>85</v>
      </c>
      <c r="BV95" s="130" t="s">
        <v>79</v>
      </c>
      <c r="BW95" s="130" t="s">
        <v>86</v>
      </c>
      <c r="BX95" s="130" t="s">
        <v>5</v>
      </c>
      <c r="CL95" s="130" t="s">
        <v>1</v>
      </c>
      <c r="CM95" s="130" t="s">
        <v>87</v>
      </c>
    </row>
    <row r="96" s="2" customFormat="1" ht="30" customHeight="1">
      <c r="A96" s="37"/>
      <c r="B96" s="38"/>
      <c r="C96" s="39"/>
      <c r="D96" s="39"/>
      <c r="E96" s="39"/>
      <c r="F96" s="39"/>
      <c r="G96" s="39"/>
      <c r="H96" s="39"/>
      <c r="I96" s="39"/>
      <c r="J96" s="39"/>
      <c r="K96" s="39"/>
      <c r="L96" s="39"/>
      <c r="M96" s="39"/>
      <c r="N96" s="39"/>
      <c r="O96" s="39"/>
      <c r="P96" s="39"/>
      <c r="Q96" s="39"/>
      <c r="R96" s="39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F96" s="39"/>
      <c r="AG96" s="39"/>
      <c r="AH96" s="39"/>
      <c r="AI96" s="39"/>
      <c r="AJ96" s="39"/>
      <c r="AK96" s="39"/>
      <c r="AL96" s="39"/>
      <c r="AM96" s="39"/>
      <c r="AN96" s="39"/>
      <c r="AO96" s="39"/>
      <c r="AP96" s="39"/>
      <c r="AQ96" s="39"/>
      <c r="AR96" s="43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65"/>
      <c r="C97" s="66"/>
      <c r="D97" s="66"/>
      <c r="E97" s="66"/>
      <c r="F97" s="66"/>
      <c r="G97" s="66"/>
      <c r="H97" s="66"/>
      <c r="I97" s="66"/>
      <c r="J97" s="66"/>
      <c r="K97" s="66"/>
      <c r="L97" s="66"/>
      <c r="M97" s="66"/>
      <c r="N97" s="66"/>
      <c r="O97" s="66"/>
      <c r="P97" s="66"/>
      <c r="Q97" s="66"/>
      <c r="R97" s="66"/>
      <c r="S97" s="66"/>
      <c r="T97" s="66"/>
      <c r="U97" s="66"/>
      <c r="V97" s="66"/>
      <c r="W97" s="66"/>
      <c r="X97" s="66"/>
      <c r="Y97" s="66"/>
      <c r="Z97" s="66"/>
      <c r="AA97" s="66"/>
      <c r="AB97" s="66"/>
      <c r="AC97" s="66"/>
      <c r="AD97" s="66"/>
      <c r="AE97" s="66"/>
      <c r="AF97" s="66"/>
      <c r="AG97" s="66"/>
      <c r="AH97" s="66"/>
      <c r="AI97" s="66"/>
      <c r="AJ97" s="66"/>
      <c r="AK97" s="66"/>
      <c r="AL97" s="66"/>
      <c r="AM97" s="66"/>
      <c r="AN97" s="66"/>
      <c r="AO97" s="66"/>
      <c r="AP97" s="66"/>
      <c r="AQ97" s="66"/>
      <c r="AR97" s="43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sheetProtection sheet="1" formatColumns="0" formatRows="0" objects="1" scenarios="1" spinCount="100000" saltValue="xka8PN85NEKTU+l1Dedc4XBKRmx1aDxah7yz3L8gXloGPgQmvlhco7xUnkaCaw2trhAEAqvJsP0EFqgvfzP3Xg==" hashValue="u4piJHo61ryoS5U0UWiqwqxqhd9/MoEoP3YexynO6GPUdi4Rj2AwmyfwiZG9VfmD0D3oQDGjKUpkgh5ryJi2qg==" algorithmName="SHA-512" password="E78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1 - Odstranění stávaj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86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4"/>
      <c r="J3" s="133"/>
      <c r="K3" s="133"/>
      <c r="L3" s="19"/>
      <c r="AT3" s="16" t="s">
        <v>87</v>
      </c>
    </row>
    <row r="4" s="1" customFormat="1" ht="24.96" customHeight="1">
      <c r="B4" s="19"/>
      <c r="D4" s="135" t="s">
        <v>88</v>
      </c>
      <c r="I4" s="131"/>
      <c r="L4" s="19"/>
      <c r="M4" s="136" t="s">
        <v>10</v>
      </c>
      <c r="AT4" s="16" t="s">
        <v>4</v>
      </c>
    </row>
    <row r="5" s="1" customFormat="1" ht="6.96" customHeight="1">
      <c r="B5" s="19"/>
      <c r="I5" s="131"/>
      <c r="L5" s="19"/>
    </row>
    <row r="6" s="1" customFormat="1" ht="12" customHeight="1">
      <c r="B6" s="19"/>
      <c r="D6" s="137" t="s">
        <v>16</v>
      </c>
      <c r="I6" s="131"/>
      <c r="L6" s="19"/>
    </row>
    <row r="7" s="1" customFormat="1" ht="16.5" customHeight="1">
      <c r="B7" s="19"/>
      <c r="E7" s="138" t="str">
        <f>'Rekapitulace stavby'!K6</f>
        <v>Sportovní hala Slezská Ostrava</v>
      </c>
      <c r="F7" s="137"/>
      <c r="G7" s="137"/>
      <c r="H7" s="137"/>
      <c r="I7" s="131"/>
      <c r="L7" s="19"/>
    </row>
    <row r="8" s="2" customFormat="1" ht="12" customHeight="1">
      <c r="A8" s="37"/>
      <c r="B8" s="43"/>
      <c r="C8" s="37"/>
      <c r="D8" s="137" t="s">
        <v>89</v>
      </c>
      <c r="E8" s="37"/>
      <c r="F8" s="37"/>
      <c r="G8" s="37"/>
      <c r="H8" s="37"/>
      <c r="I8" s="139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0" t="s">
        <v>90</v>
      </c>
      <c r="F9" s="37"/>
      <c r="G9" s="37"/>
      <c r="H9" s="37"/>
      <c r="I9" s="139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139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7" t="s">
        <v>18</v>
      </c>
      <c r="E11" s="37"/>
      <c r="F11" s="141" t="s">
        <v>1</v>
      </c>
      <c r="G11" s="37"/>
      <c r="H11" s="37"/>
      <c r="I11" s="142" t="s">
        <v>19</v>
      </c>
      <c r="J11" s="141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7" t="s">
        <v>20</v>
      </c>
      <c r="E12" s="37"/>
      <c r="F12" s="141" t="s">
        <v>21</v>
      </c>
      <c r="G12" s="37"/>
      <c r="H12" s="37"/>
      <c r="I12" s="142" t="s">
        <v>22</v>
      </c>
      <c r="J12" s="143" t="str">
        <f>'Rekapitulace stavby'!AN8</f>
        <v>3. 6. 2020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139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7" t="s">
        <v>24</v>
      </c>
      <c r="E14" s="37"/>
      <c r="F14" s="37"/>
      <c r="G14" s="37"/>
      <c r="H14" s="37"/>
      <c r="I14" s="142" t="s">
        <v>25</v>
      </c>
      <c r="J14" s="141" t="s">
        <v>1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1" t="s">
        <v>26</v>
      </c>
      <c r="F15" s="37"/>
      <c r="G15" s="37"/>
      <c r="H15" s="37"/>
      <c r="I15" s="142" t="s">
        <v>27</v>
      </c>
      <c r="J15" s="141" t="s">
        <v>1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139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7" t="s">
        <v>28</v>
      </c>
      <c r="E17" s="37"/>
      <c r="F17" s="37"/>
      <c r="G17" s="37"/>
      <c r="H17" s="37"/>
      <c r="I17" s="142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1"/>
      <c r="G18" s="141"/>
      <c r="H18" s="141"/>
      <c r="I18" s="142" t="s">
        <v>27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139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7" t="s">
        <v>30</v>
      </c>
      <c r="E20" s="37"/>
      <c r="F20" s="37"/>
      <c r="G20" s="37"/>
      <c r="H20" s="37"/>
      <c r="I20" s="142" t="s">
        <v>25</v>
      </c>
      <c r="J20" s="141" t="s">
        <v>1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1" t="s">
        <v>31</v>
      </c>
      <c r="F21" s="37"/>
      <c r="G21" s="37"/>
      <c r="H21" s="37"/>
      <c r="I21" s="142" t="s">
        <v>27</v>
      </c>
      <c r="J21" s="141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139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7" t="s">
        <v>33</v>
      </c>
      <c r="E23" s="37"/>
      <c r="F23" s="37"/>
      <c r="G23" s="37"/>
      <c r="H23" s="37"/>
      <c r="I23" s="142" t="s">
        <v>25</v>
      </c>
      <c r="J23" s="141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1" t="str">
        <f>IF('Rekapitulace stavby'!E20="","",'Rekapitulace stavby'!E20)</f>
        <v xml:space="preserve"> </v>
      </c>
      <c r="F24" s="37"/>
      <c r="G24" s="37"/>
      <c r="H24" s="37"/>
      <c r="I24" s="142" t="s">
        <v>27</v>
      </c>
      <c r="J24" s="141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139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7" t="s">
        <v>35</v>
      </c>
      <c r="E26" s="37"/>
      <c r="F26" s="37"/>
      <c r="G26" s="37"/>
      <c r="H26" s="37"/>
      <c r="I26" s="139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83.25" customHeight="1">
      <c r="A27" s="144"/>
      <c r="B27" s="145"/>
      <c r="C27" s="144"/>
      <c r="D27" s="144"/>
      <c r="E27" s="146" t="s">
        <v>36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139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9"/>
      <c r="E29" s="149"/>
      <c r="F29" s="149"/>
      <c r="G29" s="149"/>
      <c r="H29" s="149"/>
      <c r="I29" s="150"/>
      <c r="J29" s="149"/>
      <c r="K29" s="149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51" t="s">
        <v>37</v>
      </c>
      <c r="E30" s="37"/>
      <c r="F30" s="37"/>
      <c r="G30" s="37"/>
      <c r="H30" s="37"/>
      <c r="I30" s="139"/>
      <c r="J30" s="152">
        <f>ROUND(J130,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9"/>
      <c r="E31" s="149"/>
      <c r="F31" s="149"/>
      <c r="G31" s="149"/>
      <c r="H31" s="149"/>
      <c r="I31" s="150"/>
      <c r="J31" s="149"/>
      <c r="K31" s="149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3" t="s">
        <v>39</v>
      </c>
      <c r="G32" s="37"/>
      <c r="H32" s="37"/>
      <c r="I32" s="154" t="s">
        <v>38</v>
      </c>
      <c r="J32" s="153" t="s">
        <v>40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5" t="s">
        <v>41</v>
      </c>
      <c r="E33" s="137" t="s">
        <v>42</v>
      </c>
      <c r="F33" s="156">
        <f>ROUND((SUM(BE130:BE195)),  2)</f>
        <v>0</v>
      </c>
      <c r="G33" s="37"/>
      <c r="H33" s="37"/>
      <c r="I33" s="157">
        <v>0.20999999999999999</v>
      </c>
      <c r="J33" s="156">
        <f>ROUND(((SUM(BE130:BE195))*I33),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7" t="s">
        <v>43</v>
      </c>
      <c r="F34" s="156">
        <f>ROUND((SUM(BF130:BF195)),  2)</f>
        <v>0</v>
      </c>
      <c r="G34" s="37"/>
      <c r="H34" s="37"/>
      <c r="I34" s="157">
        <v>0.14999999999999999</v>
      </c>
      <c r="J34" s="156">
        <f>ROUND(((SUM(BF130:BF195))*I34),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7" t="s">
        <v>44</v>
      </c>
      <c r="F35" s="156">
        <f>ROUND((SUM(BG130:BG195)),  2)</f>
        <v>0</v>
      </c>
      <c r="G35" s="37"/>
      <c r="H35" s="37"/>
      <c r="I35" s="157">
        <v>0.20999999999999999</v>
      </c>
      <c r="J35" s="156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7" t="s">
        <v>45</v>
      </c>
      <c r="F36" s="156">
        <f>ROUND((SUM(BH130:BH195)),  2)</f>
        <v>0</v>
      </c>
      <c r="G36" s="37"/>
      <c r="H36" s="37"/>
      <c r="I36" s="157">
        <v>0.14999999999999999</v>
      </c>
      <c r="J36" s="156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7" t="s">
        <v>46</v>
      </c>
      <c r="F37" s="156">
        <f>ROUND((SUM(BI130:BI195)),  2)</f>
        <v>0</v>
      </c>
      <c r="G37" s="37"/>
      <c r="H37" s="37"/>
      <c r="I37" s="157">
        <v>0</v>
      </c>
      <c r="J37" s="156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139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8"/>
      <c r="D39" s="159" t="s">
        <v>47</v>
      </c>
      <c r="E39" s="160"/>
      <c r="F39" s="160"/>
      <c r="G39" s="161" t="s">
        <v>48</v>
      </c>
      <c r="H39" s="162" t="s">
        <v>49</v>
      </c>
      <c r="I39" s="163"/>
      <c r="J39" s="164">
        <f>SUM(J30:J37)</f>
        <v>0</v>
      </c>
      <c r="K39" s="165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139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I41" s="131"/>
      <c r="L41" s="19"/>
    </row>
    <row r="42" s="1" customFormat="1" ht="14.4" customHeight="1">
      <c r="B42" s="19"/>
      <c r="I42" s="131"/>
      <c r="L42" s="19"/>
    </row>
    <row r="43" s="1" customFormat="1" ht="14.4" customHeight="1">
      <c r="B43" s="19"/>
      <c r="I43" s="131"/>
      <c r="L43" s="19"/>
    </row>
    <row r="44" s="1" customFormat="1" ht="14.4" customHeight="1">
      <c r="B44" s="19"/>
      <c r="I44" s="131"/>
      <c r="L44" s="19"/>
    </row>
    <row r="45" s="1" customFormat="1" ht="14.4" customHeight="1">
      <c r="B45" s="19"/>
      <c r="I45" s="131"/>
      <c r="L45" s="19"/>
    </row>
    <row r="46" s="1" customFormat="1" ht="14.4" customHeight="1">
      <c r="B46" s="19"/>
      <c r="I46" s="131"/>
      <c r="L46" s="19"/>
    </row>
    <row r="47" s="1" customFormat="1" ht="14.4" customHeight="1">
      <c r="B47" s="19"/>
      <c r="I47" s="131"/>
      <c r="L47" s="19"/>
    </row>
    <row r="48" s="1" customFormat="1" ht="14.4" customHeight="1">
      <c r="B48" s="19"/>
      <c r="I48" s="131"/>
      <c r="L48" s="19"/>
    </row>
    <row r="49" s="1" customFormat="1" ht="14.4" customHeight="1">
      <c r="B49" s="19"/>
      <c r="I49" s="131"/>
      <c r="L49" s="19"/>
    </row>
    <row r="50" s="2" customFormat="1" ht="14.4" customHeight="1">
      <c r="B50" s="62"/>
      <c r="D50" s="166" t="s">
        <v>50</v>
      </c>
      <c r="E50" s="167"/>
      <c r="F50" s="167"/>
      <c r="G50" s="166" t="s">
        <v>51</v>
      </c>
      <c r="H50" s="167"/>
      <c r="I50" s="168"/>
      <c r="J50" s="167"/>
      <c r="K50" s="167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9" t="s">
        <v>52</v>
      </c>
      <c r="E61" s="170"/>
      <c r="F61" s="171" t="s">
        <v>53</v>
      </c>
      <c r="G61" s="169" t="s">
        <v>52</v>
      </c>
      <c r="H61" s="170"/>
      <c r="I61" s="172"/>
      <c r="J61" s="173" t="s">
        <v>53</v>
      </c>
      <c r="K61" s="170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6" t="s">
        <v>54</v>
      </c>
      <c r="E65" s="174"/>
      <c r="F65" s="174"/>
      <c r="G65" s="166" t="s">
        <v>55</v>
      </c>
      <c r="H65" s="174"/>
      <c r="I65" s="175"/>
      <c r="J65" s="174"/>
      <c r="K65" s="174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9" t="s">
        <v>52</v>
      </c>
      <c r="E76" s="170"/>
      <c r="F76" s="171" t="s">
        <v>53</v>
      </c>
      <c r="G76" s="169" t="s">
        <v>52</v>
      </c>
      <c r="H76" s="170"/>
      <c r="I76" s="172"/>
      <c r="J76" s="173" t="s">
        <v>53</v>
      </c>
      <c r="K76" s="170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76"/>
      <c r="C77" s="177"/>
      <c r="D77" s="177"/>
      <c r="E77" s="177"/>
      <c r="F77" s="177"/>
      <c r="G77" s="177"/>
      <c r="H77" s="177"/>
      <c r="I77" s="178"/>
      <c r="J77" s="177"/>
      <c r="K77" s="177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9"/>
      <c r="C81" s="180"/>
      <c r="D81" s="180"/>
      <c r="E81" s="180"/>
      <c r="F81" s="180"/>
      <c r="G81" s="180"/>
      <c r="H81" s="180"/>
      <c r="I81" s="181"/>
      <c r="J81" s="180"/>
      <c r="K81" s="180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91</v>
      </c>
      <c r="D82" s="39"/>
      <c r="E82" s="39"/>
      <c r="F82" s="39"/>
      <c r="G82" s="39"/>
      <c r="H82" s="39"/>
      <c r="I82" s="1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1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82" t="str">
        <f>E7</f>
        <v>Sportovní hala Slezská Ostrava</v>
      </c>
      <c r="F85" s="31"/>
      <c r="G85" s="31"/>
      <c r="H85" s="31"/>
      <c r="I85" s="1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89</v>
      </c>
      <c r="D86" s="39"/>
      <c r="E86" s="39"/>
      <c r="F86" s="39"/>
      <c r="G86" s="39"/>
      <c r="H86" s="39"/>
      <c r="I86" s="1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SO 01 - Odstranění stávající tělocvičny</v>
      </c>
      <c r="F87" s="39"/>
      <c r="G87" s="39"/>
      <c r="H87" s="39"/>
      <c r="I87" s="1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>Slezská Ostrava</v>
      </c>
      <c r="G89" s="39"/>
      <c r="H89" s="39"/>
      <c r="I89" s="142" t="s">
        <v>22</v>
      </c>
      <c r="J89" s="78" t="str">
        <f>IF(J12="","",J12)</f>
        <v>3. 6. 2020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1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Statutární město Ostrava, městský obvod Slezská OV</v>
      </c>
      <c r="G91" s="39"/>
      <c r="H91" s="39"/>
      <c r="I91" s="142" t="s">
        <v>30</v>
      </c>
      <c r="J91" s="35" t="str">
        <f>E21</f>
        <v>PPS Kania s.r.o.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28</v>
      </c>
      <c r="D92" s="39"/>
      <c r="E92" s="39"/>
      <c r="F92" s="26" t="str">
        <f>IF(E18="","",E18)</f>
        <v>Vyplň údaj</v>
      </c>
      <c r="G92" s="39"/>
      <c r="H92" s="39"/>
      <c r="I92" s="142" t="s">
        <v>33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83" t="s">
        <v>92</v>
      </c>
      <c r="D94" s="184"/>
      <c r="E94" s="184"/>
      <c r="F94" s="184"/>
      <c r="G94" s="184"/>
      <c r="H94" s="184"/>
      <c r="I94" s="185"/>
      <c r="J94" s="186" t="s">
        <v>93</v>
      </c>
      <c r="K94" s="184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1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87" t="s">
        <v>94</v>
      </c>
      <c r="D96" s="39"/>
      <c r="E96" s="39"/>
      <c r="F96" s="39"/>
      <c r="G96" s="39"/>
      <c r="H96" s="39"/>
      <c r="I96" s="139"/>
      <c r="J96" s="109">
        <f>J130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95</v>
      </c>
    </row>
    <row r="97" s="9" customFormat="1" ht="24.96" customHeight="1">
      <c r="A97" s="9"/>
      <c r="B97" s="188"/>
      <c r="C97" s="189"/>
      <c r="D97" s="190" t="s">
        <v>96</v>
      </c>
      <c r="E97" s="191"/>
      <c r="F97" s="191"/>
      <c r="G97" s="191"/>
      <c r="H97" s="191"/>
      <c r="I97" s="192"/>
      <c r="J97" s="193">
        <f>J131</f>
        <v>0</v>
      </c>
      <c r="K97" s="189"/>
      <c r="L97" s="19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5"/>
      <c r="C98" s="196"/>
      <c r="D98" s="197" t="s">
        <v>97</v>
      </c>
      <c r="E98" s="198"/>
      <c r="F98" s="198"/>
      <c r="G98" s="198"/>
      <c r="H98" s="198"/>
      <c r="I98" s="199"/>
      <c r="J98" s="200">
        <f>J132</f>
        <v>0</v>
      </c>
      <c r="K98" s="196"/>
      <c r="L98" s="20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5"/>
      <c r="C99" s="196"/>
      <c r="D99" s="197" t="s">
        <v>98</v>
      </c>
      <c r="E99" s="198"/>
      <c r="F99" s="198"/>
      <c r="G99" s="198"/>
      <c r="H99" s="198"/>
      <c r="I99" s="199"/>
      <c r="J99" s="200">
        <f>J139</f>
        <v>0</v>
      </c>
      <c r="K99" s="196"/>
      <c r="L99" s="20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5"/>
      <c r="C100" s="196"/>
      <c r="D100" s="197" t="s">
        <v>99</v>
      </c>
      <c r="E100" s="198"/>
      <c r="F100" s="198"/>
      <c r="G100" s="198"/>
      <c r="H100" s="198"/>
      <c r="I100" s="199"/>
      <c r="J100" s="200">
        <f>J148</f>
        <v>0</v>
      </c>
      <c r="K100" s="196"/>
      <c r="L100" s="20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5"/>
      <c r="C101" s="196"/>
      <c r="D101" s="197" t="s">
        <v>100</v>
      </c>
      <c r="E101" s="198"/>
      <c r="F101" s="198"/>
      <c r="G101" s="198"/>
      <c r="H101" s="198"/>
      <c r="I101" s="199"/>
      <c r="J101" s="200">
        <f>J159</f>
        <v>0</v>
      </c>
      <c r="K101" s="196"/>
      <c r="L101" s="20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8"/>
      <c r="C102" s="189"/>
      <c r="D102" s="190" t="s">
        <v>101</v>
      </c>
      <c r="E102" s="191"/>
      <c r="F102" s="191"/>
      <c r="G102" s="191"/>
      <c r="H102" s="191"/>
      <c r="I102" s="192"/>
      <c r="J102" s="193">
        <f>J166</f>
        <v>0</v>
      </c>
      <c r="K102" s="189"/>
      <c r="L102" s="19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95"/>
      <c r="C103" s="196"/>
      <c r="D103" s="197" t="s">
        <v>102</v>
      </c>
      <c r="E103" s="198"/>
      <c r="F103" s="198"/>
      <c r="G103" s="198"/>
      <c r="H103" s="198"/>
      <c r="I103" s="199"/>
      <c r="J103" s="200">
        <f>J167</f>
        <v>0</v>
      </c>
      <c r="K103" s="196"/>
      <c r="L103" s="20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88"/>
      <c r="C104" s="189"/>
      <c r="D104" s="190" t="s">
        <v>103</v>
      </c>
      <c r="E104" s="191"/>
      <c r="F104" s="191"/>
      <c r="G104" s="191"/>
      <c r="H104" s="191"/>
      <c r="I104" s="192"/>
      <c r="J104" s="193">
        <f>J172</f>
        <v>0</v>
      </c>
      <c r="K104" s="189"/>
      <c r="L104" s="19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8"/>
      <c r="C105" s="189"/>
      <c r="D105" s="190" t="s">
        <v>104</v>
      </c>
      <c r="E105" s="191"/>
      <c r="F105" s="191"/>
      <c r="G105" s="191"/>
      <c r="H105" s="191"/>
      <c r="I105" s="192"/>
      <c r="J105" s="193">
        <f>J176</f>
        <v>0</v>
      </c>
      <c r="K105" s="189"/>
      <c r="L105" s="19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5"/>
      <c r="C106" s="196"/>
      <c r="D106" s="197" t="s">
        <v>105</v>
      </c>
      <c r="E106" s="198"/>
      <c r="F106" s="198"/>
      <c r="G106" s="198"/>
      <c r="H106" s="198"/>
      <c r="I106" s="199"/>
      <c r="J106" s="200">
        <f>J177</f>
        <v>0</v>
      </c>
      <c r="K106" s="196"/>
      <c r="L106" s="20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5"/>
      <c r="C107" s="196"/>
      <c r="D107" s="197" t="s">
        <v>106</v>
      </c>
      <c r="E107" s="198"/>
      <c r="F107" s="198"/>
      <c r="G107" s="198"/>
      <c r="H107" s="198"/>
      <c r="I107" s="199"/>
      <c r="J107" s="200">
        <f>J180</f>
        <v>0</v>
      </c>
      <c r="K107" s="196"/>
      <c r="L107" s="20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5"/>
      <c r="C108" s="196"/>
      <c r="D108" s="197" t="s">
        <v>107</v>
      </c>
      <c r="E108" s="198"/>
      <c r="F108" s="198"/>
      <c r="G108" s="198"/>
      <c r="H108" s="198"/>
      <c r="I108" s="199"/>
      <c r="J108" s="200">
        <f>J187</f>
        <v>0</v>
      </c>
      <c r="K108" s="196"/>
      <c r="L108" s="20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5"/>
      <c r="C109" s="196"/>
      <c r="D109" s="197" t="s">
        <v>108</v>
      </c>
      <c r="E109" s="198"/>
      <c r="F109" s="198"/>
      <c r="G109" s="198"/>
      <c r="H109" s="198"/>
      <c r="I109" s="199"/>
      <c r="J109" s="200">
        <f>J190</f>
        <v>0</v>
      </c>
      <c r="K109" s="196"/>
      <c r="L109" s="20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5"/>
      <c r="C110" s="196"/>
      <c r="D110" s="197" t="s">
        <v>109</v>
      </c>
      <c r="E110" s="198"/>
      <c r="F110" s="198"/>
      <c r="G110" s="198"/>
      <c r="H110" s="198"/>
      <c r="I110" s="199"/>
      <c r="J110" s="200">
        <f>J193</f>
        <v>0</v>
      </c>
      <c r="K110" s="196"/>
      <c r="L110" s="20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7"/>
      <c r="B111" s="38"/>
      <c r="C111" s="39"/>
      <c r="D111" s="39"/>
      <c r="E111" s="39"/>
      <c r="F111" s="39"/>
      <c r="G111" s="39"/>
      <c r="H111" s="39"/>
      <c r="I111" s="1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65"/>
      <c r="C112" s="66"/>
      <c r="D112" s="66"/>
      <c r="E112" s="66"/>
      <c r="F112" s="66"/>
      <c r="G112" s="66"/>
      <c r="H112" s="66"/>
      <c r="I112" s="178"/>
      <c r="J112" s="66"/>
      <c r="K112" s="66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6" s="2" customFormat="1" ht="6.96" customHeight="1">
      <c r="A116" s="37"/>
      <c r="B116" s="67"/>
      <c r="C116" s="68"/>
      <c r="D116" s="68"/>
      <c r="E116" s="68"/>
      <c r="F116" s="68"/>
      <c r="G116" s="68"/>
      <c r="H116" s="68"/>
      <c r="I116" s="181"/>
      <c r="J116" s="68"/>
      <c r="K116" s="68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24.96" customHeight="1">
      <c r="A117" s="37"/>
      <c r="B117" s="38"/>
      <c r="C117" s="22" t="s">
        <v>110</v>
      </c>
      <c r="D117" s="39"/>
      <c r="E117" s="39"/>
      <c r="F117" s="39"/>
      <c r="G117" s="39"/>
      <c r="H117" s="39"/>
      <c r="I117" s="1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1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2" customHeight="1">
      <c r="A119" s="37"/>
      <c r="B119" s="38"/>
      <c r="C119" s="31" t="s">
        <v>16</v>
      </c>
      <c r="D119" s="39"/>
      <c r="E119" s="39"/>
      <c r="F119" s="39"/>
      <c r="G119" s="39"/>
      <c r="H119" s="39"/>
      <c r="I119" s="139"/>
      <c r="J119" s="39"/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6.5" customHeight="1">
      <c r="A120" s="37"/>
      <c r="B120" s="38"/>
      <c r="C120" s="39"/>
      <c r="D120" s="39"/>
      <c r="E120" s="182" t="str">
        <f>E7</f>
        <v>Sportovní hala Slezská Ostrava</v>
      </c>
      <c r="F120" s="31"/>
      <c r="G120" s="31"/>
      <c r="H120" s="31"/>
      <c r="I120" s="1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89</v>
      </c>
      <c r="D121" s="39"/>
      <c r="E121" s="39"/>
      <c r="F121" s="39"/>
      <c r="G121" s="39"/>
      <c r="H121" s="39"/>
      <c r="I121" s="1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9"/>
      <c r="D122" s="39"/>
      <c r="E122" s="75" t="str">
        <f>E9</f>
        <v>SO 01 - Odstranění stávající tělocvičny</v>
      </c>
      <c r="F122" s="39"/>
      <c r="G122" s="39"/>
      <c r="H122" s="39"/>
      <c r="I122" s="139"/>
      <c r="J122" s="39"/>
      <c r="K122" s="39"/>
      <c r="L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139"/>
      <c r="J123" s="39"/>
      <c r="K123" s="39"/>
      <c r="L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31" t="s">
        <v>20</v>
      </c>
      <c r="D124" s="39"/>
      <c r="E124" s="39"/>
      <c r="F124" s="26" t="str">
        <f>F12</f>
        <v>Slezská Ostrava</v>
      </c>
      <c r="G124" s="39"/>
      <c r="H124" s="39"/>
      <c r="I124" s="142" t="s">
        <v>22</v>
      </c>
      <c r="J124" s="78" t="str">
        <f>IF(J12="","",J12)</f>
        <v>3. 6. 2020</v>
      </c>
      <c r="K124" s="39"/>
      <c r="L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139"/>
      <c r="J125" s="39"/>
      <c r="K125" s="39"/>
      <c r="L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15.15" customHeight="1">
      <c r="A126" s="37"/>
      <c r="B126" s="38"/>
      <c r="C126" s="31" t="s">
        <v>24</v>
      </c>
      <c r="D126" s="39"/>
      <c r="E126" s="39"/>
      <c r="F126" s="26" t="str">
        <f>E15</f>
        <v>Statutární město Ostrava, městský obvod Slezská OV</v>
      </c>
      <c r="G126" s="39"/>
      <c r="H126" s="39"/>
      <c r="I126" s="142" t="s">
        <v>30</v>
      </c>
      <c r="J126" s="35" t="str">
        <f>E21</f>
        <v>PPS Kania s.r.o.</v>
      </c>
      <c r="K126" s="39"/>
      <c r="L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15.15" customHeight="1">
      <c r="A127" s="37"/>
      <c r="B127" s="38"/>
      <c r="C127" s="31" t="s">
        <v>28</v>
      </c>
      <c r="D127" s="39"/>
      <c r="E127" s="39"/>
      <c r="F127" s="26" t="str">
        <f>IF(E18="","",E18)</f>
        <v>Vyplň údaj</v>
      </c>
      <c r="G127" s="39"/>
      <c r="H127" s="39"/>
      <c r="I127" s="142" t="s">
        <v>33</v>
      </c>
      <c r="J127" s="35" t="str">
        <f>E24</f>
        <v xml:space="preserve"> </v>
      </c>
      <c r="K127" s="39"/>
      <c r="L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139"/>
      <c r="J128" s="39"/>
      <c r="K128" s="39"/>
      <c r="L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11" customFormat="1" ht="29.28" customHeight="1">
      <c r="A129" s="202"/>
      <c r="B129" s="203"/>
      <c r="C129" s="204" t="s">
        <v>111</v>
      </c>
      <c r="D129" s="205" t="s">
        <v>62</v>
      </c>
      <c r="E129" s="205" t="s">
        <v>58</v>
      </c>
      <c r="F129" s="205" t="s">
        <v>59</v>
      </c>
      <c r="G129" s="205" t="s">
        <v>112</v>
      </c>
      <c r="H129" s="205" t="s">
        <v>113</v>
      </c>
      <c r="I129" s="206" t="s">
        <v>114</v>
      </c>
      <c r="J129" s="205" t="s">
        <v>93</v>
      </c>
      <c r="K129" s="207" t="s">
        <v>115</v>
      </c>
      <c r="L129" s="208"/>
      <c r="M129" s="99" t="s">
        <v>1</v>
      </c>
      <c r="N129" s="100" t="s">
        <v>41</v>
      </c>
      <c r="O129" s="100" t="s">
        <v>116</v>
      </c>
      <c r="P129" s="100" t="s">
        <v>117</v>
      </c>
      <c r="Q129" s="100" t="s">
        <v>118</v>
      </c>
      <c r="R129" s="100" t="s">
        <v>119</v>
      </c>
      <c r="S129" s="100" t="s">
        <v>120</v>
      </c>
      <c r="T129" s="101" t="s">
        <v>121</v>
      </c>
      <c r="U129" s="202"/>
      <c r="V129" s="202"/>
      <c r="W129" s="202"/>
      <c r="X129" s="202"/>
      <c r="Y129" s="202"/>
      <c r="Z129" s="202"/>
      <c r="AA129" s="202"/>
      <c r="AB129" s="202"/>
      <c r="AC129" s="202"/>
      <c r="AD129" s="202"/>
      <c r="AE129" s="202"/>
    </row>
    <row r="130" s="2" customFormat="1" ht="22.8" customHeight="1">
      <c r="A130" s="37"/>
      <c r="B130" s="38"/>
      <c r="C130" s="106" t="s">
        <v>122</v>
      </c>
      <c r="D130" s="39"/>
      <c r="E130" s="39"/>
      <c r="F130" s="39"/>
      <c r="G130" s="39"/>
      <c r="H130" s="39"/>
      <c r="I130" s="139"/>
      <c r="J130" s="209">
        <f>BK130</f>
        <v>0</v>
      </c>
      <c r="K130" s="39"/>
      <c r="L130" s="43"/>
      <c r="M130" s="102"/>
      <c r="N130" s="210"/>
      <c r="O130" s="103"/>
      <c r="P130" s="211">
        <f>P131+P166+P172+P176</f>
        <v>0</v>
      </c>
      <c r="Q130" s="103"/>
      <c r="R130" s="211">
        <f>R131+R166+R172+R176</f>
        <v>56.371000000000002</v>
      </c>
      <c r="S130" s="103"/>
      <c r="T130" s="212">
        <f>T131+T166+T172+T176</f>
        <v>1047.78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76</v>
      </c>
      <c r="AU130" s="16" t="s">
        <v>95</v>
      </c>
      <c r="BK130" s="213">
        <f>BK131+BK166+BK172+BK176</f>
        <v>0</v>
      </c>
    </row>
    <row r="131" s="12" customFormat="1" ht="25.92" customHeight="1">
      <c r="A131" s="12"/>
      <c r="B131" s="214"/>
      <c r="C131" s="215"/>
      <c r="D131" s="216" t="s">
        <v>76</v>
      </c>
      <c r="E131" s="217" t="s">
        <v>123</v>
      </c>
      <c r="F131" s="217" t="s">
        <v>124</v>
      </c>
      <c r="G131" s="215"/>
      <c r="H131" s="215"/>
      <c r="I131" s="218"/>
      <c r="J131" s="219">
        <f>BK131</f>
        <v>0</v>
      </c>
      <c r="K131" s="215"/>
      <c r="L131" s="220"/>
      <c r="M131" s="221"/>
      <c r="N131" s="222"/>
      <c r="O131" s="222"/>
      <c r="P131" s="223">
        <f>P132+P139+P148+P159</f>
        <v>0</v>
      </c>
      <c r="Q131" s="222"/>
      <c r="R131" s="223">
        <f>R132+R139+R148+R159</f>
        <v>0</v>
      </c>
      <c r="S131" s="222"/>
      <c r="T131" s="224">
        <f>T132+T139+T148+T159</f>
        <v>1047.78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25" t="s">
        <v>85</v>
      </c>
      <c r="AT131" s="226" t="s">
        <v>76</v>
      </c>
      <c r="AU131" s="226" t="s">
        <v>77</v>
      </c>
      <c r="AY131" s="225" t="s">
        <v>125</v>
      </c>
      <c r="BK131" s="227">
        <f>BK132+BK139+BK148+BK159</f>
        <v>0</v>
      </c>
    </row>
    <row r="132" s="12" customFormat="1" ht="22.8" customHeight="1">
      <c r="A132" s="12"/>
      <c r="B132" s="214"/>
      <c r="C132" s="215"/>
      <c r="D132" s="216" t="s">
        <v>76</v>
      </c>
      <c r="E132" s="228" t="s">
        <v>85</v>
      </c>
      <c r="F132" s="228" t="s">
        <v>126</v>
      </c>
      <c r="G132" s="215"/>
      <c r="H132" s="215"/>
      <c r="I132" s="218"/>
      <c r="J132" s="229">
        <f>BK132</f>
        <v>0</v>
      </c>
      <c r="K132" s="215"/>
      <c r="L132" s="220"/>
      <c r="M132" s="221"/>
      <c r="N132" s="222"/>
      <c r="O132" s="222"/>
      <c r="P132" s="223">
        <f>SUM(P133:P138)</f>
        <v>0</v>
      </c>
      <c r="Q132" s="222"/>
      <c r="R132" s="223">
        <f>SUM(R133:R138)</f>
        <v>0</v>
      </c>
      <c r="S132" s="222"/>
      <c r="T132" s="224">
        <f>SUM(T133:T138)</f>
        <v>44.729999999999997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25" t="s">
        <v>85</v>
      </c>
      <c r="AT132" s="226" t="s">
        <v>76</v>
      </c>
      <c r="AU132" s="226" t="s">
        <v>85</v>
      </c>
      <c r="AY132" s="225" t="s">
        <v>125</v>
      </c>
      <c r="BK132" s="227">
        <f>SUM(BK133:BK138)</f>
        <v>0</v>
      </c>
    </row>
    <row r="133" s="2" customFormat="1" ht="16.5" customHeight="1">
      <c r="A133" s="37"/>
      <c r="B133" s="38"/>
      <c r="C133" s="230" t="s">
        <v>85</v>
      </c>
      <c r="D133" s="230" t="s">
        <v>127</v>
      </c>
      <c r="E133" s="231" t="s">
        <v>128</v>
      </c>
      <c r="F133" s="232" t="s">
        <v>129</v>
      </c>
      <c r="G133" s="233" t="s">
        <v>130</v>
      </c>
      <c r="H133" s="234">
        <v>2</v>
      </c>
      <c r="I133" s="235"/>
      <c r="J133" s="236">
        <f>ROUND(I133*H133,2)</f>
        <v>0</v>
      </c>
      <c r="K133" s="232" t="s">
        <v>131</v>
      </c>
      <c r="L133" s="43"/>
      <c r="M133" s="237" t="s">
        <v>1</v>
      </c>
      <c r="N133" s="238" t="s">
        <v>42</v>
      </c>
      <c r="O133" s="90"/>
      <c r="P133" s="239">
        <f>O133*H133</f>
        <v>0</v>
      </c>
      <c r="Q133" s="239">
        <v>0</v>
      </c>
      <c r="R133" s="239">
        <f>Q133*H133</f>
        <v>0</v>
      </c>
      <c r="S133" s="239">
        <v>0</v>
      </c>
      <c r="T133" s="240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41" t="s">
        <v>132</v>
      </c>
      <c r="AT133" s="241" t="s">
        <v>127</v>
      </c>
      <c r="AU133" s="241" t="s">
        <v>87</v>
      </c>
      <c r="AY133" s="16" t="s">
        <v>125</v>
      </c>
      <c r="BE133" s="242">
        <f>IF(N133="základní",J133,0)</f>
        <v>0</v>
      </c>
      <c r="BF133" s="242">
        <f>IF(N133="snížená",J133,0)</f>
        <v>0</v>
      </c>
      <c r="BG133" s="242">
        <f>IF(N133="zákl. přenesená",J133,0)</f>
        <v>0</v>
      </c>
      <c r="BH133" s="242">
        <f>IF(N133="sníž. přenesená",J133,0)</f>
        <v>0</v>
      </c>
      <c r="BI133" s="242">
        <f>IF(N133="nulová",J133,0)</f>
        <v>0</v>
      </c>
      <c r="BJ133" s="16" t="s">
        <v>85</v>
      </c>
      <c r="BK133" s="242">
        <f>ROUND(I133*H133,2)</f>
        <v>0</v>
      </c>
      <c r="BL133" s="16" t="s">
        <v>132</v>
      </c>
      <c r="BM133" s="241" t="s">
        <v>133</v>
      </c>
    </row>
    <row r="134" s="2" customFormat="1" ht="16.5" customHeight="1">
      <c r="A134" s="37"/>
      <c r="B134" s="38"/>
      <c r="C134" s="230" t="s">
        <v>87</v>
      </c>
      <c r="D134" s="230" t="s">
        <v>127</v>
      </c>
      <c r="E134" s="231" t="s">
        <v>134</v>
      </c>
      <c r="F134" s="232" t="s">
        <v>135</v>
      </c>
      <c r="G134" s="233" t="s">
        <v>130</v>
      </c>
      <c r="H134" s="234">
        <v>2</v>
      </c>
      <c r="I134" s="235"/>
      <c r="J134" s="236">
        <f>ROUND(I134*H134,2)</f>
        <v>0</v>
      </c>
      <c r="K134" s="232" t="s">
        <v>131</v>
      </c>
      <c r="L134" s="43"/>
      <c r="M134" s="237" t="s">
        <v>1</v>
      </c>
      <c r="N134" s="238" t="s">
        <v>42</v>
      </c>
      <c r="O134" s="90"/>
      <c r="P134" s="239">
        <f>O134*H134</f>
        <v>0</v>
      </c>
      <c r="Q134" s="239">
        <v>0</v>
      </c>
      <c r="R134" s="239">
        <f>Q134*H134</f>
        <v>0</v>
      </c>
      <c r="S134" s="239">
        <v>0</v>
      </c>
      <c r="T134" s="240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41" t="s">
        <v>132</v>
      </c>
      <c r="AT134" s="241" t="s">
        <v>127</v>
      </c>
      <c r="AU134" s="241" t="s">
        <v>87</v>
      </c>
      <c r="AY134" s="16" t="s">
        <v>125</v>
      </c>
      <c r="BE134" s="242">
        <f>IF(N134="základní",J134,0)</f>
        <v>0</v>
      </c>
      <c r="BF134" s="242">
        <f>IF(N134="snížená",J134,0)</f>
        <v>0</v>
      </c>
      <c r="BG134" s="242">
        <f>IF(N134="zákl. přenesená",J134,0)</f>
        <v>0</v>
      </c>
      <c r="BH134" s="242">
        <f>IF(N134="sníž. přenesená",J134,0)</f>
        <v>0</v>
      </c>
      <c r="BI134" s="242">
        <f>IF(N134="nulová",J134,0)</f>
        <v>0</v>
      </c>
      <c r="BJ134" s="16" t="s">
        <v>85</v>
      </c>
      <c r="BK134" s="242">
        <f>ROUND(I134*H134,2)</f>
        <v>0</v>
      </c>
      <c r="BL134" s="16" t="s">
        <v>132</v>
      </c>
      <c r="BM134" s="241" t="s">
        <v>136</v>
      </c>
    </row>
    <row r="135" s="2" customFormat="1" ht="16.5" customHeight="1">
      <c r="A135" s="37"/>
      <c r="B135" s="38"/>
      <c r="C135" s="230" t="s">
        <v>137</v>
      </c>
      <c r="D135" s="230" t="s">
        <v>127</v>
      </c>
      <c r="E135" s="231" t="s">
        <v>138</v>
      </c>
      <c r="F135" s="232" t="s">
        <v>139</v>
      </c>
      <c r="G135" s="233" t="s">
        <v>140</v>
      </c>
      <c r="H135" s="234">
        <v>126</v>
      </c>
      <c r="I135" s="235"/>
      <c r="J135" s="236">
        <f>ROUND(I135*H135,2)</f>
        <v>0</v>
      </c>
      <c r="K135" s="232" t="s">
        <v>131</v>
      </c>
      <c r="L135" s="43"/>
      <c r="M135" s="237" t="s">
        <v>1</v>
      </c>
      <c r="N135" s="238" t="s">
        <v>42</v>
      </c>
      <c r="O135" s="90"/>
      <c r="P135" s="239">
        <f>O135*H135</f>
        <v>0</v>
      </c>
      <c r="Q135" s="239">
        <v>0</v>
      </c>
      <c r="R135" s="239">
        <f>Q135*H135</f>
        <v>0</v>
      </c>
      <c r="S135" s="239">
        <v>0.35499999999999998</v>
      </c>
      <c r="T135" s="240">
        <f>S135*H135</f>
        <v>44.729999999999997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41" t="s">
        <v>132</v>
      </c>
      <c r="AT135" s="241" t="s">
        <v>127</v>
      </c>
      <c r="AU135" s="241" t="s">
        <v>87</v>
      </c>
      <c r="AY135" s="16" t="s">
        <v>125</v>
      </c>
      <c r="BE135" s="242">
        <f>IF(N135="základní",J135,0)</f>
        <v>0</v>
      </c>
      <c r="BF135" s="242">
        <f>IF(N135="snížená",J135,0)</f>
        <v>0</v>
      </c>
      <c r="BG135" s="242">
        <f>IF(N135="zákl. přenesená",J135,0)</f>
        <v>0</v>
      </c>
      <c r="BH135" s="242">
        <f>IF(N135="sníž. přenesená",J135,0)</f>
        <v>0</v>
      </c>
      <c r="BI135" s="242">
        <f>IF(N135="nulová",J135,0)</f>
        <v>0</v>
      </c>
      <c r="BJ135" s="16" t="s">
        <v>85</v>
      </c>
      <c r="BK135" s="242">
        <f>ROUND(I135*H135,2)</f>
        <v>0</v>
      </c>
      <c r="BL135" s="16" t="s">
        <v>132</v>
      </c>
      <c r="BM135" s="241" t="s">
        <v>141</v>
      </c>
    </row>
    <row r="136" s="13" customFormat="1">
      <c r="A136" s="13"/>
      <c r="B136" s="243"/>
      <c r="C136" s="244"/>
      <c r="D136" s="245" t="s">
        <v>142</v>
      </c>
      <c r="E136" s="246" t="s">
        <v>1</v>
      </c>
      <c r="F136" s="247" t="s">
        <v>143</v>
      </c>
      <c r="G136" s="244"/>
      <c r="H136" s="248">
        <v>126</v>
      </c>
      <c r="I136" s="249"/>
      <c r="J136" s="244"/>
      <c r="K136" s="244"/>
      <c r="L136" s="250"/>
      <c r="M136" s="251"/>
      <c r="N136" s="252"/>
      <c r="O136" s="252"/>
      <c r="P136" s="252"/>
      <c r="Q136" s="252"/>
      <c r="R136" s="252"/>
      <c r="S136" s="252"/>
      <c r="T136" s="25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4" t="s">
        <v>142</v>
      </c>
      <c r="AU136" s="254" t="s">
        <v>87</v>
      </c>
      <c r="AV136" s="13" t="s">
        <v>87</v>
      </c>
      <c r="AW136" s="13" t="s">
        <v>32</v>
      </c>
      <c r="AX136" s="13" t="s">
        <v>77</v>
      </c>
      <c r="AY136" s="254" t="s">
        <v>125</v>
      </c>
    </row>
    <row r="137" s="14" customFormat="1">
      <c r="A137" s="14"/>
      <c r="B137" s="255"/>
      <c r="C137" s="256"/>
      <c r="D137" s="245" t="s">
        <v>142</v>
      </c>
      <c r="E137" s="257" t="s">
        <v>1</v>
      </c>
      <c r="F137" s="258" t="s">
        <v>144</v>
      </c>
      <c r="G137" s="256"/>
      <c r="H137" s="259">
        <v>126</v>
      </c>
      <c r="I137" s="260"/>
      <c r="J137" s="256"/>
      <c r="K137" s="256"/>
      <c r="L137" s="261"/>
      <c r="M137" s="262"/>
      <c r="N137" s="263"/>
      <c r="O137" s="263"/>
      <c r="P137" s="263"/>
      <c r="Q137" s="263"/>
      <c r="R137" s="263"/>
      <c r="S137" s="263"/>
      <c r="T137" s="26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5" t="s">
        <v>142</v>
      </c>
      <c r="AU137" s="265" t="s">
        <v>87</v>
      </c>
      <c r="AV137" s="14" t="s">
        <v>132</v>
      </c>
      <c r="AW137" s="14" t="s">
        <v>32</v>
      </c>
      <c r="AX137" s="14" t="s">
        <v>85</v>
      </c>
      <c r="AY137" s="265" t="s">
        <v>125</v>
      </c>
    </row>
    <row r="138" s="2" customFormat="1" ht="16.5" customHeight="1">
      <c r="A138" s="37"/>
      <c r="B138" s="38"/>
      <c r="C138" s="230" t="s">
        <v>132</v>
      </c>
      <c r="D138" s="230" t="s">
        <v>127</v>
      </c>
      <c r="E138" s="231" t="s">
        <v>145</v>
      </c>
      <c r="F138" s="232" t="s">
        <v>146</v>
      </c>
      <c r="G138" s="233" t="s">
        <v>140</v>
      </c>
      <c r="H138" s="234">
        <v>215</v>
      </c>
      <c r="I138" s="235"/>
      <c r="J138" s="236">
        <f>ROUND(I138*H138,2)</f>
        <v>0</v>
      </c>
      <c r="K138" s="232" t="s">
        <v>131</v>
      </c>
      <c r="L138" s="43"/>
      <c r="M138" s="237" t="s">
        <v>1</v>
      </c>
      <c r="N138" s="238" t="s">
        <v>42</v>
      </c>
      <c r="O138" s="90"/>
      <c r="P138" s="239">
        <f>O138*H138</f>
        <v>0</v>
      </c>
      <c r="Q138" s="239">
        <v>0</v>
      </c>
      <c r="R138" s="239">
        <f>Q138*H138</f>
        <v>0</v>
      </c>
      <c r="S138" s="239">
        <v>0</v>
      </c>
      <c r="T138" s="240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41" t="s">
        <v>132</v>
      </c>
      <c r="AT138" s="241" t="s">
        <v>127</v>
      </c>
      <c r="AU138" s="241" t="s">
        <v>87</v>
      </c>
      <c r="AY138" s="16" t="s">
        <v>125</v>
      </c>
      <c r="BE138" s="242">
        <f>IF(N138="základní",J138,0)</f>
        <v>0</v>
      </c>
      <c r="BF138" s="242">
        <f>IF(N138="snížená",J138,0)</f>
        <v>0</v>
      </c>
      <c r="BG138" s="242">
        <f>IF(N138="zákl. přenesená",J138,0)</f>
        <v>0</v>
      </c>
      <c r="BH138" s="242">
        <f>IF(N138="sníž. přenesená",J138,0)</f>
        <v>0</v>
      </c>
      <c r="BI138" s="242">
        <f>IF(N138="nulová",J138,0)</f>
        <v>0</v>
      </c>
      <c r="BJ138" s="16" t="s">
        <v>85</v>
      </c>
      <c r="BK138" s="242">
        <f>ROUND(I138*H138,2)</f>
        <v>0</v>
      </c>
      <c r="BL138" s="16" t="s">
        <v>132</v>
      </c>
      <c r="BM138" s="241" t="s">
        <v>147</v>
      </c>
    </row>
    <row r="139" s="12" customFormat="1" ht="22.8" customHeight="1">
      <c r="A139" s="12"/>
      <c r="B139" s="214"/>
      <c r="C139" s="215"/>
      <c r="D139" s="216" t="s">
        <v>76</v>
      </c>
      <c r="E139" s="228" t="s">
        <v>148</v>
      </c>
      <c r="F139" s="228" t="s">
        <v>149</v>
      </c>
      <c r="G139" s="215"/>
      <c r="H139" s="215"/>
      <c r="I139" s="218"/>
      <c r="J139" s="229">
        <f>BK139</f>
        <v>0</v>
      </c>
      <c r="K139" s="215"/>
      <c r="L139" s="220"/>
      <c r="M139" s="221"/>
      <c r="N139" s="222"/>
      <c r="O139" s="222"/>
      <c r="P139" s="223">
        <f>SUM(P140:P147)</f>
        <v>0</v>
      </c>
      <c r="Q139" s="222"/>
      <c r="R139" s="223">
        <f>SUM(R140:R147)</f>
        <v>0</v>
      </c>
      <c r="S139" s="222"/>
      <c r="T139" s="224">
        <f>SUM(T140:T147)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25" t="s">
        <v>85</v>
      </c>
      <c r="AT139" s="226" t="s">
        <v>76</v>
      </c>
      <c r="AU139" s="226" t="s">
        <v>85</v>
      </c>
      <c r="AY139" s="225" t="s">
        <v>125</v>
      </c>
      <c r="BK139" s="227">
        <f>SUM(BK140:BK147)</f>
        <v>0</v>
      </c>
    </row>
    <row r="140" s="2" customFormat="1" ht="16.5" customHeight="1">
      <c r="A140" s="37"/>
      <c r="B140" s="38"/>
      <c r="C140" s="230" t="s">
        <v>150</v>
      </c>
      <c r="D140" s="230" t="s">
        <v>127</v>
      </c>
      <c r="E140" s="231" t="s">
        <v>151</v>
      </c>
      <c r="F140" s="232" t="s">
        <v>152</v>
      </c>
      <c r="G140" s="233" t="s">
        <v>153</v>
      </c>
      <c r="H140" s="234">
        <v>1</v>
      </c>
      <c r="I140" s="235"/>
      <c r="J140" s="236">
        <f>ROUND(I140*H140,2)</f>
        <v>0</v>
      </c>
      <c r="K140" s="232" t="s">
        <v>154</v>
      </c>
      <c r="L140" s="43"/>
      <c r="M140" s="237" t="s">
        <v>1</v>
      </c>
      <c r="N140" s="238" t="s">
        <v>42</v>
      </c>
      <c r="O140" s="90"/>
      <c r="P140" s="239">
        <f>O140*H140</f>
        <v>0</v>
      </c>
      <c r="Q140" s="239">
        <v>0</v>
      </c>
      <c r="R140" s="239">
        <f>Q140*H140</f>
        <v>0</v>
      </c>
      <c r="S140" s="239">
        <v>0</v>
      </c>
      <c r="T140" s="240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41" t="s">
        <v>132</v>
      </c>
      <c r="AT140" s="241" t="s">
        <v>127</v>
      </c>
      <c r="AU140" s="241" t="s">
        <v>87</v>
      </c>
      <c r="AY140" s="16" t="s">
        <v>125</v>
      </c>
      <c r="BE140" s="242">
        <f>IF(N140="základní",J140,0)</f>
        <v>0</v>
      </c>
      <c r="BF140" s="242">
        <f>IF(N140="snížená",J140,0)</f>
        <v>0</v>
      </c>
      <c r="BG140" s="242">
        <f>IF(N140="zákl. přenesená",J140,0)</f>
        <v>0</v>
      </c>
      <c r="BH140" s="242">
        <f>IF(N140="sníž. přenesená",J140,0)</f>
        <v>0</v>
      </c>
      <c r="BI140" s="242">
        <f>IF(N140="nulová",J140,0)</f>
        <v>0</v>
      </c>
      <c r="BJ140" s="16" t="s">
        <v>85</v>
      </c>
      <c r="BK140" s="242">
        <f>ROUND(I140*H140,2)</f>
        <v>0</v>
      </c>
      <c r="BL140" s="16" t="s">
        <v>132</v>
      </c>
      <c r="BM140" s="241" t="s">
        <v>155</v>
      </c>
    </row>
    <row r="141" s="2" customFormat="1">
      <c r="A141" s="37"/>
      <c r="B141" s="38"/>
      <c r="C141" s="39"/>
      <c r="D141" s="245" t="s">
        <v>156</v>
      </c>
      <c r="E141" s="39"/>
      <c r="F141" s="266" t="s">
        <v>157</v>
      </c>
      <c r="G141" s="39"/>
      <c r="H141" s="39"/>
      <c r="I141" s="139"/>
      <c r="J141" s="39"/>
      <c r="K141" s="39"/>
      <c r="L141" s="43"/>
      <c r="M141" s="267"/>
      <c r="N141" s="268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156</v>
      </c>
      <c r="AU141" s="16" t="s">
        <v>87</v>
      </c>
    </row>
    <row r="142" s="2" customFormat="1" ht="16.5" customHeight="1">
      <c r="A142" s="37"/>
      <c r="B142" s="38"/>
      <c r="C142" s="230" t="s">
        <v>158</v>
      </c>
      <c r="D142" s="230" t="s">
        <v>127</v>
      </c>
      <c r="E142" s="231" t="s">
        <v>159</v>
      </c>
      <c r="F142" s="232" t="s">
        <v>160</v>
      </c>
      <c r="G142" s="233" t="s">
        <v>153</v>
      </c>
      <c r="H142" s="234">
        <v>1</v>
      </c>
      <c r="I142" s="235"/>
      <c r="J142" s="236">
        <f>ROUND(I142*H142,2)</f>
        <v>0</v>
      </c>
      <c r="K142" s="232" t="s">
        <v>154</v>
      </c>
      <c r="L142" s="43"/>
      <c r="M142" s="237" t="s">
        <v>1</v>
      </c>
      <c r="N142" s="238" t="s">
        <v>42</v>
      </c>
      <c r="O142" s="90"/>
      <c r="P142" s="239">
        <f>O142*H142</f>
        <v>0</v>
      </c>
      <c r="Q142" s="239">
        <v>0</v>
      </c>
      <c r="R142" s="239">
        <f>Q142*H142</f>
        <v>0</v>
      </c>
      <c r="S142" s="239">
        <v>0</v>
      </c>
      <c r="T142" s="240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41" t="s">
        <v>132</v>
      </c>
      <c r="AT142" s="241" t="s">
        <v>127</v>
      </c>
      <c r="AU142" s="241" t="s">
        <v>87</v>
      </c>
      <c r="AY142" s="16" t="s">
        <v>125</v>
      </c>
      <c r="BE142" s="242">
        <f>IF(N142="základní",J142,0)</f>
        <v>0</v>
      </c>
      <c r="BF142" s="242">
        <f>IF(N142="snížená",J142,0)</f>
        <v>0</v>
      </c>
      <c r="BG142" s="242">
        <f>IF(N142="zákl. přenesená",J142,0)</f>
        <v>0</v>
      </c>
      <c r="BH142" s="242">
        <f>IF(N142="sníž. přenesená",J142,0)</f>
        <v>0</v>
      </c>
      <c r="BI142" s="242">
        <f>IF(N142="nulová",J142,0)</f>
        <v>0</v>
      </c>
      <c r="BJ142" s="16" t="s">
        <v>85</v>
      </c>
      <c r="BK142" s="242">
        <f>ROUND(I142*H142,2)</f>
        <v>0</v>
      </c>
      <c r="BL142" s="16" t="s">
        <v>132</v>
      </c>
      <c r="BM142" s="241" t="s">
        <v>161</v>
      </c>
    </row>
    <row r="143" s="2" customFormat="1">
      <c r="A143" s="37"/>
      <c r="B143" s="38"/>
      <c r="C143" s="39"/>
      <c r="D143" s="245" t="s">
        <v>156</v>
      </c>
      <c r="E143" s="39"/>
      <c r="F143" s="266" t="s">
        <v>162</v>
      </c>
      <c r="G143" s="39"/>
      <c r="H143" s="39"/>
      <c r="I143" s="139"/>
      <c r="J143" s="39"/>
      <c r="K143" s="39"/>
      <c r="L143" s="43"/>
      <c r="M143" s="267"/>
      <c r="N143" s="268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156</v>
      </c>
      <c r="AU143" s="16" t="s">
        <v>87</v>
      </c>
    </row>
    <row r="144" s="2" customFormat="1" ht="16.5" customHeight="1">
      <c r="A144" s="37"/>
      <c r="B144" s="38"/>
      <c r="C144" s="230" t="s">
        <v>163</v>
      </c>
      <c r="D144" s="230" t="s">
        <v>127</v>
      </c>
      <c r="E144" s="231" t="s">
        <v>164</v>
      </c>
      <c r="F144" s="232" t="s">
        <v>165</v>
      </c>
      <c r="G144" s="233" t="s">
        <v>153</v>
      </c>
      <c r="H144" s="234">
        <v>1</v>
      </c>
      <c r="I144" s="235"/>
      <c r="J144" s="236">
        <f>ROUND(I144*H144,2)</f>
        <v>0</v>
      </c>
      <c r="K144" s="232" t="s">
        <v>154</v>
      </c>
      <c r="L144" s="43"/>
      <c r="M144" s="237" t="s">
        <v>1</v>
      </c>
      <c r="N144" s="238" t="s">
        <v>42</v>
      </c>
      <c r="O144" s="90"/>
      <c r="P144" s="239">
        <f>O144*H144</f>
        <v>0</v>
      </c>
      <c r="Q144" s="239">
        <v>0</v>
      </c>
      <c r="R144" s="239">
        <f>Q144*H144</f>
        <v>0</v>
      </c>
      <c r="S144" s="239">
        <v>0</v>
      </c>
      <c r="T144" s="240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241" t="s">
        <v>132</v>
      </c>
      <c r="AT144" s="241" t="s">
        <v>127</v>
      </c>
      <c r="AU144" s="241" t="s">
        <v>87</v>
      </c>
      <c r="AY144" s="16" t="s">
        <v>125</v>
      </c>
      <c r="BE144" s="242">
        <f>IF(N144="základní",J144,0)</f>
        <v>0</v>
      </c>
      <c r="BF144" s="242">
        <f>IF(N144="snížená",J144,0)</f>
        <v>0</v>
      </c>
      <c r="BG144" s="242">
        <f>IF(N144="zákl. přenesená",J144,0)</f>
        <v>0</v>
      </c>
      <c r="BH144" s="242">
        <f>IF(N144="sníž. přenesená",J144,0)</f>
        <v>0</v>
      </c>
      <c r="BI144" s="242">
        <f>IF(N144="nulová",J144,0)</f>
        <v>0</v>
      </c>
      <c r="BJ144" s="16" t="s">
        <v>85</v>
      </c>
      <c r="BK144" s="242">
        <f>ROUND(I144*H144,2)</f>
        <v>0</v>
      </c>
      <c r="BL144" s="16" t="s">
        <v>132</v>
      </c>
      <c r="BM144" s="241" t="s">
        <v>166</v>
      </c>
    </row>
    <row r="145" s="2" customFormat="1">
      <c r="A145" s="37"/>
      <c r="B145" s="38"/>
      <c r="C145" s="39"/>
      <c r="D145" s="245" t="s">
        <v>156</v>
      </c>
      <c r="E145" s="39"/>
      <c r="F145" s="266" t="s">
        <v>167</v>
      </c>
      <c r="G145" s="39"/>
      <c r="H145" s="39"/>
      <c r="I145" s="139"/>
      <c r="J145" s="39"/>
      <c r="K145" s="39"/>
      <c r="L145" s="43"/>
      <c r="M145" s="267"/>
      <c r="N145" s="268"/>
      <c r="O145" s="90"/>
      <c r="P145" s="90"/>
      <c r="Q145" s="90"/>
      <c r="R145" s="90"/>
      <c r="S145" s="90"/>
      <c r="T145" s="91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T145" s="16" t="s">
        <v>156</v>
      </c>
      <c r="AU145" s="16" t="s">
        <v>87</v>
      </c>
    </row>
    <row r="146" s="2" customFormat="1" ht="16.5" customHeight="1">
      <c r="A146" s="37"/>
      <c r="B146" s="38"/>
      <c r="C146" s="230" t="s">
        <v>148</v>
      </c>
      <c r="D146" s="230" t="s">
        <v>127</v>
      </c>
      <c r="E146" s="231" t="s">
        <v>168</v>
      </c>
      <c r="F146" s="232" t="s">
        <v>169</v>
      </c>
      <c r="G146" s="233" t="s">
        <v>153</v>
      </c>
      <c r="H146" s="234">
        <v>1</v>
      </c>
      <c r="I146" s="235"/>
      <c r="J146" s="236">
        <f>ROUND(I146*H146,2)</f>
        <v>0</v>
      </c>
      <c r="K146" s="232" t="s">
        <v>154</v>
      </c>
      <c r="L146" s="43"/>
      <c r="M146" s="237" t="s">
        <v>1</v>
      </c>
      <c r="N146" s="238" t="s">
        <v>42</v>
      </c>
      <c r="O146" s="90"/>
      <c r="P146" s="239">
        <f>O146*H146</f>
        <v>0</v>
      </c>
      <c r="Q146" s="239">
        <v>0</v>
      </c>
      <c r="R146" s="239">
        <f>Q146*H146</f>
        <v>0</v>
      </c>
      <c r="S146" s="239">
        <v>0</v>
      </c>
      <c r="T146" s="240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41" t="s">
        <v>132</v>
      </c>
      <c r="AT146" s="241" t="s">
        <v>127</v>
      </c>
      <c r="AU146" s="241" t="s">
        <v>87</v>
      </c>
      <c r="AY146" s="16" t="s">
        <v>125</v>
      </c>
      <c r="BE146" s="242">
        <f>IF(N146="základní",J146,0)</f>
        <v>0</v>
      </c>
      <c r="BF146" s="242">
        <f>IF(N146="snížená",J146,0)</f>
        <v>0</v>
      </c>
      <c r="BG146" s="242">
        <f>IF(N146="zákl. přenesená",J146,0)</f>
        <v>0</v>
      </c>
      <c r="BH146" s="242">
        <f>IF(N146="sníž. přenesená",J146,0)</f>
        <v>0</v>
      </c>
      <c r="BI146" s="242">
        <f>IF(N146="nulová",J146,0)</f>
        <v>0</v>
      </c>
      <c r="BJ146" s="16" t="s">
        <v>85</v>
      </c>
      <c r="BK146" s="242">
        <f>ROUND(I146*H146,2)</f>
        <v>0</v>
      </c>
      <c r="BL146" s="16" t="s">
        <v>132</v>
      </c>
      <c r="BM146" s="241" t="s">
        <v>170</v>
      </c>
    </row>
    <row r="147" s="2" customFormat="1">
      <c r="A147" s="37"/>
      <c r="B147" s="38"/>
      <c r="C147" s="39"/>
      <c r="D147" s="245" t="s">
        <v>156</v>
      </c>
      <c r="E147" s="39"/>
      <c r="F147" s="266" t="s">
        <v>171</v>
      </c>
      <c r="G147" s="39"/>
      <c r="H147" s="39"/>
      <c r="I147" s="139"/>
      <c r="J147" s="39"/>
      <c r="K147" s="39"/>
      <c r="L147" s="43"/>
      <c r="M147" s="267"/>
      <c r="N147" s="268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156</v>
      </c>
      <c r="AU147" s="16" t="s">
        <v>87</v>
      </c>
    </row>
    <row r="148" s="12" customFormat="1" ht="22.8" customHeight="1">
      <c r="A148" s="12"/>
      <c r="B148" s="214"/>
      <c r="C148" s="215"/>
      <c r="D148" s="216" t="s">
        <v>76</v>
      </c>
      <c r="E148" s="228" t="s">
        <v>172</v>
      </c>
      <c r="F148" s="228" t="s">
        <v>173</v>
      </c>
      <c r="G148" s="215"/>
      <c r="H148" s="215"/>
      <c r="I148" s="218"/>
      <c r="J148" s="229">
        <f>BK148</f>
        <v>0</v>
      </c>
      <c r="K148" s="215"/>
      <c r="L148" s="220"/>
      <c r="M148" s="221"/>
      <c r="N148" s="222"/>
      <c r="O148" s="222"/>
      <c r="P148" s="223">
        <f>SUM(P149:P158)</f>
        <v>0</v>
      </c>
      <c r="Q148" s="222"/>
      <c r="R148" s="223">
        <f>SUM(R149:R158)</f>
        <v>0</v>
      </c>
      <c r="S148" s="222"/>
      <c r="T148" s="224">
        <f>SUM(T149:T158)</f>
        <v>1003.05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25" t="s">
        <v>85</v>
      </c>
      <c r="AT148" s="226" t="s">
        <v>76</v>
      </c>
      <c r="AU148" s="226" t="s">
        <v>85</v>
      </c>
      <c r="AY148" s="225" t="s">
        <v>125</v>
      </c>
      <c r="BK148" s="227">
        <f>SUM(BK149:BK158)</f>
        <v>0</v>
      </c>
    </row>
    <row r="149" s="2" customFormat="1" ht="16.5" customHeight="1">
      <c r="A149" s="37"/>
      <c r="B149" s="38"/>
      <c r="C149" s="230" t="s">
        <v>172</v>
      </c>
      <c r="D149" s="230" t="s">
        <v>127</v>
      </c>
      <c r="E149" s="231" t="s">
        <v>174</v>
      </c>
      <c r="F149" s="232" t="s">
        <v>175</v>
      </c>
      <c r="G149" s="233" t="s">
        <v>176</v>
      </c>
      <c r="H149" s="234">
        <v>64.5</v>
      </c>
      <c r="I149" s="235"/>
      <c r="J149" s="236">
        <f>ROUND(I149*H149,2)</f>
        <v>0</v>
      </c>
      <c r="K149" s="232" t="s">
        <v>131</v>
      </c>
      <c r="L149" s="43"/>
      <c r="M149" s="237" t="s">
        <v>1</v>
      </c>
      <c r="N149" s="238" t="s">
        <v>42</v>
      </c>
      <c r="O149" s="90"/>
      <c r="P149" s="239">
        <f>O149*H149</f>
        <v>0</v>
      </c>
      <c r="Q149" s="239">
        <v>0</v>
      </c>
      <c r="R149" s="239">
        <f>Q149*H149</f>
        <v>0</v>
      </c>
      <c r="S149" s="239">
        <v>2.3999999999999999</v>
      </c>
      <c r="T149" s="240">
        <f>S149*H149</f>
        <v>154.79999999999998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41" t="s">
        <v>132</v>
      </c>
      <c r="AT149" s="241" t="s">
        <v>127</v>
      </c>
      <c r="AU149" s="241" t="s">
        <v>87</v>
      </c>
      <c r="AY149" s="16" t="s">
        <v>125</v>
      </c>
      <c r="BE149" s="242">
        <f>IF(N149="základní",J149,0)</f>
        <v>0</v>
      </c>
      <c r="BF149" s="242">
        <f>IF(N149="snížená",J149,0)</f>
        <v>0</v>
      </c>
      <c r="BG149" s="242">
        <f>IF(N149="zákl. přenesená",J149,0)</f>
        <v>0</v>
      </c>
      <c r="BH149" s="242">
        <f>IF(N149="sníž. přenesená",J149,0)</f>
        <v>0</v>
      </c>
      <c r="BI149" s="242">
        <f>IF(N149="nulová",J149,0)</f>
        <v>0</v>
      </c>
      <c r="BJ149" s="16" t="s">
        <v>85</v>
      </c>
      <c r="BK149" s="242">
        <f>ROUND(I149*H149,2)</f>
        <v>0</v>
      </c>
      <c r="BL149" s="16" t="s">
        <v>132</v>
      </c>
      <c r="BM149" s="241" t="s">
        <v>177</v>
      </c>
    </row>
    <row r="150" s="2" customFormat="1">
      <c r="A150" s="37"/>
      <c r="B150" s="38"/>
      <c r="C150" s="39"/>
      <c r="D150" s="245" t="s">
        <v>156</v>
      </c>
      <c r="E150" s="39"/>
      <c r="F150" s="266" t="s">
        <v>178</v>
      </c>
      <c r="G150" s="39"/>
      <c r="H150" s="39"/>
      <c r="I150" s="139"/>
      <c r="J150" s="39"/>
      <c r="K150" s="39"/>
      <c r="L150" s="43"/>
      <c r="M150" s="267"/>
      <c r="N150" s="268"/>
      <c r="O150" s="90"/>
      <c r="P150" s="90"/>
      <c r="Q150" s="90"/>
      <c r="R150" s="90"/>
      <c r="S150" s="90"/>
      <c r="T150" s="91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16" t="s">
        <v>156</v>
      </c>
      <c r="AU150" s="16" t="s">
        <v>87</v>
      </c>
    </row>
    <row r="151" s="2" customFormat="1" ht="16.5" customHeight="1">
      <c r="A151" s="37"/>
      <c r="B151" s="38"/>
      <c r="C151" s="230" t="s">
        <v>179</v>
      </c>
      <c r="D151" s="230" t="s">
        <v>127</v>
      </c>
      <c r="E151" s="231" t="s">
        <v>180</v>
      </c>
      <c r="F151" s="232" t="s">
        <v>181</v>
      </c>
      <c r="G151" s="233" t="s">
        <v>176</v>
      </c>
      <c r="H151" s="234">
        <v>565.5</v>
      </c>
      <c r="I151" s="235"/>
      <c r="J151" s="236">
        <f>ROUND(I151*H151,2)</f>
        <v>0</v>
      </c>
      <c r="K151" s="232" t="s">
        <v>154</v>
      </c>
      <c r="L151" s="43"/>
      <c r="M151" s="237" t="s">
        <v>1</v>
      </c>
      <c r="N151" s="238" t="s">
        <v>42</v>
      </c>
      <c r="O151" s="90"/>
      <c r="P151" s="239">
        <f>O151*H151</f>
        <v>0</v>
      </c>
      <c r="Q151" s="239">
        <v>0</v>
      </c>
      <c r="R151" s="239">
        <f>Q151*H151</f>
        <v>0</v>
      </c>
      <c r="S151" s="239">
        <v>0.45000000000000001</v>
      </c>
      <c r="T151" s="240">
        <f>S151*H151</f>
        <v>254.47499999999999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41" t="s">
        <v>132</v>
      </c>
      <c r="AT151" s="241" t="s">
        <v>127</v>
      </c>
      <c r="AU151" s="241" t="s">
        <v>87</v>
      </c>
      <c r="AY151" s="16" t="s">
        <v>125</v>
      </c>
      <c r="BE151" s="242">
        <f>IF(N151="základní",J151,0)</f>
        <v>0</v>
      </c>
      <c r="BF151" s="242">
        <f>IF(N151="snížená",J151,0)</f>
        <v>0</v>
      </c>
      <c r="BG151" s="242">
        <f>IF(N151="zákl. přenesená",J151,0)</f>
        <v>0</v>
      </c>
      <c r="BH151" s="242">
        <f>IF(N151="sníž. přenesená",J151,0)</f>
        <v>0</v>
      </c>
      <c r="BI151" s="242">
        <f>IF(N151="nulová",J151,0)</f>
        <v>0</v>
      </c>
      <c r="BJ151" s="16" t="s">
        <v>85</v>
      </c>
      <c r="BK151" s="242">
        <f>ROUND(I151*H151,2)</f>
        <v>0</v>
      </c>
      <c r="BL151" s="16" t="s">
        <v>132</v>
      </c>
      <c r="BM151" s="241" t="s">
        <v>182</v>
      </c>
    </row>
    <row r="152" s="2" customFormat="1">
      <c r="A152" s="37"/>
      <c r="B152" s="38"/>
      <c r="C152" s="39"/>
      <c r="D152" s="245" t="s">
        <v>156</v>
      </c>
      <c r="E152" s="39"/>
      <c r="F152" s="266" t="s">
        <v>183</v>
      </c>
      <c r="G152" s="39"/>
      <c r="H152" s="39"/>
      <c r="I152" s="139"/>
      <c r="J152" s="39"/>
      <c r="K152" s="39"/>
      <c r="L152" s="43"/>
      <c r="M152" s="267"/>
      <c r="N152" s="268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156</v>
      </c>
      <c r="AU152" s="16" t="s">
        <v>87</v>
      </c>
    </row>
    <row r="153" s="13" customFormat="1">
      <c r="A153" s="13"/>
      <c r="B153" s="243"/>
      <c r="C153" s="244"/>
      <c r="D153" s="245" t="s">
        <v>142</v>
      </c>
      <c r="E153" s="246" t="s">
        <v>1</v>
      </c>
      <c r="F153" s="247" t="s">
        <v>184</v>
      </c>
      <c r="G153" s="244"/>
      <c r="H153" s="248">
        <v>565.5</v>
      </c>
      <c r="I153" s="249"/>
      <c r="J153" s="244"/>
      <c r="K153" s="244"/>
      <c r="L153" s="250"/>
      <c r="M153" s="251"/>
      <c r="N153" s="252"/>
      <c r="O153" s="252"/>
      <c r="P153" s="252"/>
      <c r="Q153" s="252"/>
      <c r="R153" s="252"/>
      <c r="S153" s="252"/>
      <c r="T153" s="253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4" t="s">
        <v>142</v>
      </c>
      <c r="AU153" s="254" t="s">
        <v>87</v>
      </c>
      <c r="AV153" s="13" t="s">
        <v>87</v>
      </c>
      <c r="AW153" s="13" t="s">
        <v>32</v>
      </c>
      <c r="AX153" s="13" t="s">
        <v>77</v>
      </c>
      <c r="AY153" s="254" t="s">
        <v>125</v>
      </c>
    </row>
    <row r="154" s="14" customFormat="1">
      <c r="A154" s="14"/>
      <c r="B154" s="255"/>
      <c r="C154" s="256"/>
      <c r="D154" s="245" t="s">
        <v>142</v>
      </c>
      <c r="E154" s="257" t="s">
        <v>1</v>
      </c>
      <c r="F154" s="258" t="s">
        <v>144</v>
      </c>
      <c r="G154" s="256"/>
      <c r="H154" s="259">
        <v>565.5</v>
      </c>
      <c r="I154" s="260"/>
      <c r="J154" s="256"/>
      <c r="K154" s="256"/>
      <c r="L154" s="261"/>
      <c r="M154" s="262"/>
      <c r="N154" s="263"/>
      <c r="O154" s="263"/>
      <c r="P154" s="263"/>
      <c r="Q154" s="263"/>
      <c r="R154" s="263"/>
      <c r="S154" s="263"/>
      <c r="T154" s="26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5" t="s">
        <v>142</v>
      </c>
      <c r="AU154" s="265" t="s">
        <v>87</v>
      </c>
      <c r="AV154" s="14" t="s">
        <v>132</v>
      </c>
      <c r="AW154" s="14" t="s">
        <v>32</v>
      </c>
      <c r="AX154" s="14" t="s">
        <v>85</v>
      </c>
      <c r="AY154" s="265" t="s">
        <v>125</v>
      </c>
    </row>
    <row r="155" s="2" customFormat="1" ht="16.5" customHeight="1">
      <c r="A155" s="37"/>
      <c r="B155" s="38"/>
      <c r="C155" s="230" t="s">
        <v>185</v>
      </c>
      <c r="D155" s="230" t="s">
        <v>127</v>
      </c>
      <c r="E155" s="231" t="s">
        <v>186</v>
      </c>
      <c r="F155" s="232" t="s">
        <v>187</v>
      </c>
      <c r="G155" s="233" t="s">
        <v>176</v>
      </c>
      <c r="H155" s="234">
        <v>1319.5</v>
      </c>
      <c r="I155" s="235"/>
      <c r="J155" s="236">
        <f>ROUND(I155*H155,2)</f>
        <v>0</v>
      </c>
      <c r="K155" s="232" t="s">
        <v>154</v>
      </c>
      <c r="L155" s="43"/>
      <c r="M155" s="237" t="s">
        <v>1</v>
      </c>
      <c r="N155" s="238" t="s">
        <v>42</v>
      </c>
      <c r="O155" s="90"/>
      <c r="P155" s="239">
        <f>O155*H155</f>
        <v>0</v>
      </c>
      <c r="Q155" s="239">
        <v>0</v>
      </c>
      <c r="R155" s="239">
        <f>Q155*H155</f>
        <v>0</v>
      </c>
      <c r="S155" s="239">
        <v>0.45000000000000001</v>
      </c>
      <c r="T155" s="240">
        <f>S155*H155</f>
        <v>593.77499999999998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41" t="s">
        <v>132</v>
      </c>
      <c r="AT155" s="241" t="s">
        <v>127</v>
      </c>
      <c r="AU155" s="241" t="s">
        <v>87</v>
      </c>
      <c r="AY155" s="16" t="s">
        <v>125</v>
      </c>
      <c r="BE155" s="242">
        <f>IF(N155="základní",J155,0)</f>
        <v>0</v>
      </c>
      <c r="BF155" s="242">
        <f>IF(N155="snížená",J155,0)</f>
        <v>0</v>
      </c>
      <c r="BG155" s="242">
        <f>IF(N155="zákl. přenesená",J155,0)</f>
        <v>0</v>
      </c>
      <c r="BH155" s="242">
        <f>IF(N155="sníž. přenesená",J155,0)</f>
        <v>0</v>
      </c>
      <c r="BI155" s="242">
        <f>IF(N155="nulová",J155,0)</f>
        <v>0</v>
      </c>
      <c r="BJ155" s="16" t="s">
        <v>85</v>
      </c>
      <c r="BK155" s="242">
        <f>ROUND(I155*H155,2)</f>
        <v>0</v>
      </c>
      <c r="BL155" s="16" t="s">
        <v>132</v>
      </c>
      <c r="BM155" s="241" t="s">
        <v>188</v>
      </c>
    </row>
    <row r="156" s="2" customFormat="1">
      <c r="A156" s="37"/>
      <c r="B156" s="38"/>
      <c r="C156" s="39"/>
      <c r="D156" s="245" t="s">
        <v>156</v>
      </c>
      <c r="E156" s="39"/>
      <c r="F156" s="266" t="s">
        <v>183</v>
      </c>
      <c r="G156" s="39"/>
      <c r="H156" s="39"/>
      <c r="I156" s="139"/>
      <c r="J156" s="39"/>
      <c r="K156" s="39"/>
      <c r="L156" s="43"/>
      <c r="M156" s="267"/>
      <c r="N156" s="268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156</v>
      </c>
      <c r="AU156" s="16" t="s">
        <v>87</v>
      </c>
    </row>
    <row r="157" s="13" customFormat="1">
      <c r="A157" s="13"/>
      <c r="B157" s="243"/>
      <c r="C157" s="244"/>
      <c r="D157" s="245" t="s">
        <v>142</v>
      </c>
      <c r="E157" s="246" t="s">
        <v>1</v>
      </c>
      <c r="F157" s="247" t="s">
        <v>189</v>
      </c>
      <c r="G157" s="244"/>
      <c r="H157" s="248">
        <v>1319.5</v>
      </c>
      <c r="I157" s="249"/>
      <c r="J157" s="244"/>
      <c r="K157" s="244"/>
      <c r="L157" s="250"/>
      <c r="M157" s="251"/>
      <c r="N157" s="252"/>
      <c r="O157" s="252"/>
      <c r="P157" s="252"/>
      <c r="Q157" s="252"/>
      <c r="R157" s="252"/>
      <c r="S157" s="252"/>
      <c r="T157" s="25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4" t="s">
        <v>142</v>
      </c>
      <c r="AU157" s="254" t="s">
        <v>87</v>
      </c>
      <c r="AV157" s="13" t="s">
        <v>87</v>
      </c>
      <c r="AW157" s="13" t="s">
        <v>32</v>
      </c>
      <c r="AX157" s="13" t="s">
        <v>77</v>
      </c>
      <c r="AY157" s="254" t="s">
        <v>125</v>
      </c>
    </row>
    <row r="158" s="14" customFormat="1">
      <c r="A158" s="14"/>
      <c r="B158" s="255"/>
      <c r="C158" s="256"/>
      <c r="D158" s="245" t="s">
        <v>142</v>
      </c>
      <c r="E158" s="257" t="s">
        <v>1</v>
      </c>
      <c r="F158" s="258" t="s">
        <v>144</v>
      </c>
      <c r="G158" s="256"/>
      <c r="H158" s="259">
        <v>1319.5</v>
      </c>
      <c r="I158" s="260"/>
      <c r="J158" s="256"/>
      <c r="K158" s="256"/>
      <c r="L158" s="261"/>
      <c r="M158" s="262"/>
      <c r="N158" s="263"/>
      <c r="O158" s="263"/>
      <c r="P158" s="263"/>
      <c r="Q158" s="263"/>
      <c r="R158" s="263"/>
      <c r="S158" s="263"/>
      <c r="T158" s="26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5" t="s">
        <v>142</v>
      </c>
      <c r="AU158" s="265" t="s">
        <v>87</v>
      </c>
      <c r="AV158" s="14" t="s">
        <v>132</v>
      </c>
      <c r="AW158" s="14" t="s">
        <v>32</v>
      </c>
      <c r="AX158" s="14" t="s">
        <v>85</v>
      </c>
      <c r="AY158" s="265" t="s">
        <v>125</v>
      </c>
    </row>
    <row r="159" s="12" customFormat="1" ht="22.8" customHeight="1">
      <c r="A159" s="12"/>
      <c r="B159" s="214"/>
      <c r="C159" s="215"/>
      <c r="D159" s="216" t="s">
        <v>76</v>
      </c>
      <c r="E159" s="228" t="s">
        <v>190</v>
      </c>
      <c r="F159" s="228" t="s">
        <v>191</v>
      </c>
      <c r="G159" s="215"/>
      <c r="H159" s="215"/>
      <c r="I159" s="218"/>
      <c r="J159" s="229">
        <f>BK159</f>
        <v>0</v>
      </c>
      <c r="K159" s="215"/>
      <c r="L159" s="220"/>
      <c r="M159" s="221"/>
      <c r="N159" s="222"/>
      <c r="O159" s="222"/>
      <c r="P159" s="223">
        <f>SUM(P160:P165)</f>
        <v>0</v>
      </c>
      <c r="Q159" s="222"/>
      <c r="R159" s="223">
        <f>SUM(R160:R165)</f>
        <v>0</v>
      </c>
      <c r="S159" s="222"/>
      <c r="T159" s="224">
        <f>SUM(T160:T165)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25" t="s">
        <v>85</v>
      </c>
      <c r="AT159" s="226" t="s">
        <v>76</v>
      </c>
      <c r="AU159" s="226" t="s">
        <v>85</v>
      </c>
      <c r="AY159" s="225" t="s">
        <v>125</v>
      </c>
      <c r="BK159" s="227">
        <f>SUM(BK160:BK165)</f>
        <v>0</v>
      </c>
    </row>
    <row r="160" s="2" customFormat="1" ht="16.5" customHeight="1">
      <c r="A160" s="37"/>
      <c r="B160" s="38"/>
      <c r="C160" s="230" t="s">
        <v>192</v>
      </c>
      <c r="D160" s="230" t="s">
        <v>127</v>
      </c>
      <c r="E160" s="231" t="s">
        <v>193</v>
      </c>
      <c r="F160" s="232" t="s">
        <v>194</v>
      </c>
      <c r="G160" s="233" t="s">
        <v>195</v>
      </c>
      <c r="H160" s="234">
        <v>1047.78</v>
      </c>
      <c r="I160" s="235"/>
      <c r="J160" s="236">
        <f>ROUND(I160*H160,2)</f>
        <v>0</v>
      </c>
      <c r="K160" s="232" t="s">
        <v>154</v>
      </c>
      <c r="L160" s="43"/>
      <c r="M160" s="237" t="s">
        <v>1</v>
      </c>
      <c r="N160" s="238" t="s">
        <v>42</v>
      </c>
      <c r="O160" s="90"/>
      <c r="P160" s="239">
        <f>O160*H160</f>
        <v>0</v>
      </c>
      <c r="Q160" s="239">
        <v>0</v>
      </c>
      <c r="R160" s="239">
        <f>Q160*H160</f>
        <v>0</v>
      </c>
      <c r="S160" s="239">
        <v>0</v>
      </c>
      <c r="T160" s="240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41" t="s">
        <v>132</v>
      </c>
      <c r="AT160" s="241" t="s">
        <v>127</v>
      </c>
      <c r="AU160" s="241" t="s">
        <v>87</v>
      </c>
      <c r="AY160" s="16" t="s">
        <v>125</v>
      </c>
      <c r="BE160" s="242">
        <f>IF(N160="základní",J160,0)</f>
        <v>0</v>
      </c>
      <c r="BF160" s="242">
        <f>IF(N160="snížená",J160,0)</f>
        <v>0</v>
      </c>
      <c r="BG160" s="242">
        <f>IF(N160="zákl. přenesená",J160,0)</f>
        <v>0</v>
      </c>
      <c r="BH160" s="242">
        <f>IF(N160="sníž. přenesená",J160,0)</f>
        <v>0</v>
      </c>
      <c r="BI160" s="242">
        <f>IF(N160="nulová",J160,0)</f>
        <v>0</v>
      </c>
      <c r="BJ160" s="16" t="s">
        <v>85</v>
      </c>
      <c r="BK160" s="242">
        <f>ROUND(I160*H160,2)</f>
        <v>0</v>
      </c>
      <c r="BL160" s="16" t="s">
        <v>132</v>
      </c>
      <c r="BM160" s="241" t="s">
        <v>196</v>
      </c>
    </row>
    <row r="161" s="2" customFormat="1">
      <c r="A161" s="37"/>
      <c r="B161" s="38"/>
      <c r="C161" s="39"/>
      <c r="D161" s="245" t="s">
        <v>156</v>
      </c>
      <c r="E161" s="39"/>
      <c r="F161" s="266" t="s">
        <v>197</v>
      </c>
      <c r="G161" s="39"/>
      <c r="H161" s="39"/>
      <c r="I161" s="139"/>
      <c r="J161" s="39"/>
      <c r="K161" s="39"/>
      <c r="L161" s="43"/>
      <c r="M161" s="267"/>
      <c r="N161" s="268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156</v>
      </c>
      <c r="AU161" s="16" t="s">
        <v>87</v>
      </c>
    </row>
    <row r="162" s="2" customFormat="1" ht="16.5" customHeight="1">
      <c r="A162" s="37"/>
      <c r="B162" s="38"/>
      <c r="C162" s="230" t="s">
        <v>198</v>
      </c>
      <c r="D162" s="230" t="s">
        <v>127</v>
      </c>
      <c r="E162" s="231" t="s">
        <v>199</v>
      </c>
      <c r="F162" s="232" t="s">
        <v>200</v>
      </c>
      <c r="G162" s="233" t="s">
        <v>195</v>
      </c>
      <c r="H162" s="234">
        <v>1047.78</v>
      </c>
      <c r="I162" s="235"/>
      <c r="J162" s="236">
        <f>ROUND(I162*H162,2)</f>
        <v>0</v>
      </c>
      <c r="K162" s="232" t="s">
        <v>131</v>
      </c>
      <c r="L162" s="43"/>
      <c r="M162" s="237" t="s">
        <v>1</v>
      </c>
      <c r="N162" s="238" t="s">
        <v>42</v>
      </c>
      <c r="O162" s="90"/>
      <c r="P162" s="239">
        <f>O162*H162</f>
        <v>0</v>
      </c>
      <c r="Q162" s="239">
        <v>0</v>
      </c>
      <c r="R162" s="239">
        <f>Q162*H162</f>
        <v>0</v>
      </c>
      <c r="S162" s="239">
        <v>0</v>
      </c>
      <c r="T162" s="240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241" t="s">
        <v>132</v>
      </c>
      <c r="AT162" s="241" t="s">
        <v>127</v>
      </c>
      <c r="AU162" s="241" t="s">
        <v>87</v>
      </c>
      <c r="AY162" s="16" t="s">
        <v>125</v>
      </c>
      <c r="BE162" s="242">
        <f>IF(N162="základní",J162,0)</f>
        <v>0</v>
      </c>
      <c r="BF162" s="242">
        <f>IF(N162="snížená",J162,0)</f>
        <v>0</v>
      </c>
      <c r="BG162" s="242">
        <f>IF(N162="zákl. přenesená",J162,0)</f>
        <v>0</v>
      </c>
      <c r="BH162" s="242">
        <f>IF(N162="sníž. přenesená",J162,0)</f>
        <v>0</v>
      </c>
      <c r="BI162" s="242">
        <f>IF(N162="nulová",J162,0)</f>
        <v>0</v>
      </c>
      <c r="BJ162" s="16" t="s">
        <v>85</v>
      </c>
      <c r="BK162" s="242">
        <f>ROUND(I162*H162,2)</f>
        <v>0</v>
      </c>
      <c r="BL162" s="16" t="s">
        <v>132</v>
      </c>
      <c r="BM162" s="241" t="s">
        <v>201</v>
      </c>
    </row>
    <row r="163" s="2" customFormat="1" ht="16.5" customHeight="1">
      <c r="A163" s="37"/>
      <c r="B163" s="38"/>
      <c r="C163" s="230" t="s">
        <v>202</v>
      </c>
      <c r="D163" s="230" t="s">
        <v>127</v>
      </c>
      <c r="E163" s="231" t="s">
        <v>203</v>
      </c>
      <c r="F163" s="232" t="s">
        <v>204</v>
      </c>
      <c r="G163" s="233" t="s">
        <v>195</v>
      </c>
      <c r="H163" s="234">
        <v>20955.599999999999</v>
      </c>
      <c r="I163" s="235"/>
      <c r="J163" s="236">
        <f>ROUND(I163*H163,2)</f>
        <v>0</v>
      </c>
      <c r="K163" s="232" t="s">
        <v>131</v>
      </c>
      <c r="L163" s="43"/>
      <c r="M163" s="237" t="s">
        <v>1</v>
      </c>
      <c r="N163" s="238" t="s">
        <v>42</v>
      </c>
      <c r="O163" s="90"/>
      <c r="P163" s="239">
        <f>O163*H163</f>
        <v>0</v>
      </c>
      <c r="Q163" s="239">
        <v>0</v>
      </c>
      <c r="R163" s="239">
        <f>Q163*H163</f>
        <v>0</v>
      </c>
      <c r="S163" s="239">
        <v>0</v>
      </c>
      <c r="T163" s="240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41" t="s">
        <v>132</v>
      </c>
      <c r="AT163" s="241" t="s">
        <v>127</v>
      </c>
      <c r="AU163" s="241" t="s">
        <v>87</v>
      </c>
      <c r="AY163" s="16" t="s">
        <v>125</v>
      </c>
      <c r="BE163" s="242">
        <f>IF(N163="základní",J163,0)</f>
        <v>0</v>
      </c>
      <c r="BF163" s="242">
        <f>IF(N163="snížená",J163,0)</f>
        <v>0</v>
      </c>
      <c r="BG163" s="242">
        <f>IF(N163="zákl. přenesená",J163,0)</f>
        <v>0</v>
      </c>
      <c r="BH163" s="242">
        <f>IF(N163="sníž. přenesená",J163,0)</f>
        <v>0</v>
      </c>
      <c r="BI163" s="242">
        <f>IF(N163="nulová",J163,0)</f>
        <v>0</v>
      </c>
      <c r="BJ163" s="16" t="s">
        <v>85</v>
      </c>
      <c r="BK163" s="242">
        <f>ROUND(I163*H163,2)</f>
        <v>0</v>
      </c>
      <c r="BL163" s="16" t="s">
        <v>132</v>
      </c>
      <c r="BM163" s="241" t="s">
        <v>205</v>
      </c>
    </row>
    <row r="164" s="13" customFormat="1">
      <c r="A164" s="13"/>
      <c r="B164" s="243"/>
      <c r="C164" s="244"/>
      <c r="D164" s="245" t="s">
        <v>142</v>
      </c>
      <c r="E164" s="244"/>
      <c r="F164" s="247" t="s">
        <v>206</v>
      </c>
      <c r="G164" s="244"/>
      <c r="H164" s="248">
        <v>20955.599999999999</v>
      </c>
      <c r="I164" s="249"/>
      <c r="J164" s="244"/>
      <c r="K164" s="244"/>
      <c r="L164" s="250"/>
      <c r="M164" s="251"/>
      <c r="N164" s="252"/>
      <c r="O164" s="252"/>
      <c r="P164" s="252"/>
      <c r="Q164" s="252"/>
      <c r="R164" s="252"/>
      <c r="S164" s="252"/>
      <c r="T164" s="25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54" t="s">
        <v>142</v>
      </c>
      <c r="AU164" s="254" t="s">
        <v>87</v>
      </c>
      <c r="AV164" s="13" t="s">
        <v>87</v>
      </c>
      <c r="AW164" s="13" t="s">
        <v>4</v>
      </c>
      <c r="AX164" s="13" t="s">
        <v>85</v>
      </c>
      <c r="AY164" s="254" t="s">
        <v>125</v>
      </c>
    </row>
    <row r="165" s="2" customFormat="1" ht="16.5" customHeight="1">
      <c r="A165" s="37"/>
      <c r="B165" s="38"/>
      <c r="C165" s="230" t="s">
        <v>8</v>
      </c>
      <c r="D165" s="230" t="s">
        <v>127</v>
      </c>
      <c r="E165" s="231" t="s">
        <v>207</v>
      </c>
      <c r="F165" s="232" t="s">
        <v>208</v>
      </c>
      <c r="G165" s="233" t="s">
        <v>195</v>
      </c>
      <c r="H165" s="234">
        <v>1047.78</v>
      </c>
      <c r="I165" s="235"/>
      <c r="J165" s="236">
        <f>ROUND(I165*H165,2)</f>
        <v>0</v>
      </c>
      <c r="K165" s="232" t="s">
        <v>131</v>
      </c>
      <c r="L165" s="43"/>
      <c r="M165" s="237" t="s">
        <v>1</v>
      </c>
      <c r="N165" s="238" t="s">
        <v>42</v>
      </c>
      <c r="O165" s="90"/>
      <c r="P165" s="239">
        <f>O165*H165</f>
        <v>0</v>
      </c>
      <c r="Q165" s="239">
        <v>0</v>
      </c>
      <c r="R165" s="239">
        <f>Q165*H165</f>
        <v>0</v>
      </c>
      <c r="S165" s="239">
        <v>0</v>
      </c>
      <c r="T165" s="240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41" t="s">
        <v>132</v>
      </c>
      <c r="AT165" s="241" t="s">
        <v>127</v>
      </c>
      <c r="AU165" s="241" t="s">
        <v>87</v>
      </c>
      <c r="AY165" s="16" t="s">
        <v>125</v>
      </c>
      <c r="BE165" s="242">
        <f>IF(N165="základní",J165,0)</f>
        <v>0</v>
      </c>
      <c r="BF165" s="242">
        <f>IF(N165="snížená",J165,0)</f>
        <v>0</v>
      </c>
      <c r="BG165" s="242">
        <f>IF(N165="zákl. přenesená",J165,0)</f>
        <v>0</v>
      </c>
      <c r="BH165" s="242">
        <f>IF(N165="sníž. přenesená",J165,0)</f>
        <v>0</v>
      </c>
      <c r="BI165" s="242">
        <f>IF(N165="nulová",J165,0)</f>
        <v>0</v>
      </c>
      <c r="BJ165" s="16" t="s">
        <v>85</v>
      </c>
      <c r="BK165" s="242">
        <f>ROUND(I165*H165,2)</f>
        <v>0</v>
      </c>
      <c r="BL165" s="16" t="s">
        <v>132</v>
      </c>
      <c r="BM165" s="241" t="s">
        <v>209</v>
      </c>
    </row>
    <row r="166" s="12" customFormat="1" ht="25.92" customHeight="1">
      <c r="A166" s="12"/>
      <c r="B166" s="214"/>
      <c r="C166" s="215"/>
      <c r="D166" s="216" t="s">
        <v>76</v>
      </c>
      <c r="E166" s="217" t="s">
        <v>210</v>
      </c>
      <c r="F166" s="217" t="s">
        <v>211</v>
      </c>
      <c r="G166" s="215"/>
      <c r="H166" s="215"/>
      <c r="I166" s="218"/>
      <c r="J166" s="219">
        <f>BK166</f>
        <v>0</v>
      </c>
      <c r="K166" s="215"/>
      <c r="L166" s="220"/>
      <c r="M166" s="221"/>
      <c r="N166" s="222"/>
      <c r="O166" s="222"/>
      <c r="P166" s="223">
        <f>P167</f>
        <v>0</v>
      </c>
      <c r="Q166" s="222"/>
      <c r="R166" s="223">
        <f>R167</f>
        <v>56.371000000000002</v>
      </c>
      <c r="S166" s="222"/>
      <c r="T166" s="224">
        <f>T167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25" t="s">
        <v>137</v>
      </c>
      <c r="AT166" s="226" t="s">
        <v>76</v>
      </c>
      <c r="AU166" s="226" t="s">
        <v>77</v>
      </c>
      <c r="AY166" s="225" t="s">
        <v>125</v>
      </c>
      <c r="BK166" s="227">
        <f>BK167</f>
        <v>0</v>
      </c>
    </row>
    <row r="167" s="12" customFormat="1" ht="22.8" customHeight="1">
      <c r="A167" s="12"/>
      <c r="B167" s="214"/>
      <c r="C167" s="215"/>
      <c r="D167" s="216" t="s">
        <v>76</v>
      </c>
      <c r="E167" s="228" t="s">
        <v>212</v>
      </c>
      <c r="F167" s="228" t="s">
        <v>213</v>
      </c>
      <c r="G167" s="215"/>
      <c r="H167" s="215"/>
      <c r="I167" s="218"/>
      <c r="J167" s="229">
        <f>BK167</f>
        <v>0</v>
      </c>
      <c r="K167" s="215"/>
      <c r="L167" s="220"/>
      <c r="M167" s="221"/>
      <c r="N167" s="222"/>
      <c r="O167" s="222"/>
      <c r="P167" s="223">
        <f>SUM(P168:P171)</f>
        <v>0</v>
      </c>
      <c r="Q167" s="222"/>
      <c r="R167" s="223">
        <f>SUM(R168:R171)</f>
        <v>56.371000000000002</v>
      </c>
      <c r="S167" s="222"/>
      <c r="T167" s="224">
        <f>SUM(T168:T171)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5" t="s">
        <v>137</v>
      </c>
      <c r="AT167" s="226" t="s">
        <v>76</v>
      </c>
      <c r="AU167" s="226" t="s">
        <v>85</v>
      </c>
      <c r="AY167" s="225" t="s">
        <v>125</v>
      </c>
      <c r="BK167" s="227">
        <f>SUM(BK168:BK171)</f>
        <v>0</v>
      </c>
    </row>
    <row r="168" s="2" customFormat="1" ht="16.5" customHeight="1">
      <c r="A168" s="37"/>
      <c r="B168" s="38"/>
      <c r="C168" s="230" t="s">
        <v>214</v>
      </c>
      <c r="D168" s="230" t="s">
        <v>127</v>
      </c>
      <c r="E168" s="231" t="s">
        <v>215</v>
      </c>
      <c r="F168" s="232" t="s">
        <v>216</v>
      </c>
      <c r="G168" s="233" t="s">
        <v>140</v>
      </c>
      <c r="H168" s="234">
        <v>126</v>
      </c>
      <c r="I168" s="235"/>
      <c r="J168" s="236">
        <f>ROUND(I168*H168,2)</f>
        <v>0</v>
      </c>
      <c r="K168" s="232" t="s">
        <v>131</v>
      </c>
      <c r="L168" s="43"/>
      <c r="M168" s="237" t="s">
        <v>1</v>
      </c>
      <c r="N168" s="238" t="s">
        <v>42</v>
      </c>
      <c r="O168" s="90"/>
      <c r="P168" s="239">
        <f>O168*H168</f>
        <v>0</v>
      </c>
      <c r="Q168" s="239">
        <v>0.083500000000000005</v>
      </c>
      <c r="R168" s="239">
        <f>Q168*H168</f>
        <v>10.521000000000001</v>
      </c>
      <c r="S168" s="239">
        <v>0</v>
      </c>
      <c r="T168" s="240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41" t="s">
        <v>217</v>
      </c>
      <c r="AT168" s="241" t="s">
        <v>127</v>
      </c>
      <c r="AU168" s="241" t="s">
        <v>87</v>
      </c>
      <c r="AY168" s="16" t="s">
        <v>125</v>
      </c>
      <c r="BE168" s="242">
        <f>IF(N168="základní",J168,0)</f>
        <v>0</v>
      </c>
      <c r="BF168" s="242">
        <f>IF(N168="snížená",J168,0)</f>
        <v>0</v>
      </c>
      <c r="BG168" s="242">
        <f>IF(N168="zákl. přenesená",J168,0)</f>
        <v>0</v>
      </c>
      <c r="BH168" s="242">
        <f>IF(N168="sníž. přenesená",J168,0)</f>
        <v>0</v>
      </c>
      <c r="BI168" s="242">
        <f>IF(N168="nulová",J168,0)</f>
        <v>0</v>
      </c>
      <c r="BJ168" s="16" t="s">
        <v>85</v>
      </c>
      <c r="BK168" s="242">
        <f>ROUND(I168*H168,2)</f>
        <v>0</v>
      </c>
      <c r="BL168" s="16" t="s">
        <v>217</v>
      </c>
      <c r="BM168" s="241" t="s">
        <v>218</v>
      </c>
    </row>
    <row r="169" s="13" customFormat="1">
      <c r="A169" s="13"/>
      <c r="B169" s="243"/>
      <c r="C169" s="244"/>
      <c r="D169" s="245" t="s">
        <v>142</v>
      </c>
      <c r="E169" s="246" t="s">
        <v>1</v>
      </c>
      <c r="F169" s="247" t="s">
        <v>143</v>
      </c>
      <c r="G169" s="244"/>
      <c r="H169" s="248">
        <v>126</v>
      </c>
      <c r="I169" s="249"/>
      <c r="J169" s="244"/>
      <c r="K169" s="244"/>
      <c r="L169" s="250"/>
      <c r="M169" s="251"/>
      <c r="N169" s="252"/>
      <c r="O169" s="252"/>
      <c r="P169" s="252"/>
      <c r="Q169" s="252"/>
      <c r="R169" s="252"/>
      <c r="S169" s="252"/>
      <c r="T169" s="25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54" t="s">
        <v>142</v>
      </c>
      <c r="AU169" s="254" t="s">
        <v>87</v>
      </c>
      <c r="AV169" s="13" t="s">
        <v>87</v>
      </c>
      <c r="AW169" s="13" t="s">
        <v>32</v>
      </c>
      <c r="AX169" s="13" t="s">
        <v>77</v>
      </c>
      <c r="AY169" s="254" t="s">
        <v>125</v>
      </c>
    </row>
    <row r="170" s="14" customFormat="1">
      <c r="A170" s="14"/>
      <c r="B170" s="255"/>
      <c r="C170" s="256"/>
      <c r="D170" s="245" t="s">
        <v>142</v>
      </c>
      <c r="E170" s="257" t="s">
        <v>1</v>
      </c>
      <c r="F170" s="258" t="s">
        <v>144</v>
      </c>
      <c r="G170" s="256"/>
      <c r="H170" s="259">
        <v>126</v>
      </c>
      <c r="I170" s="260"/>
      <c r="J170" s="256"/>
      <c r="K170" s="256"/>
      <c r="L170" s="261"/>
      <c r="M170" s="262"/>
      <c r="N170" s="263"/>
      <c r="O170" s="263"/>
      <c r="P170" s="263"/>
      <c r="Q170" s="263"/>
      <c r="R170" s="263"/>
      <c r="S170" s="263"/>
      <c r="T170" s="26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5" t="s">
        <v>142</v>
      </c>
      <c r="AU170" s="265" t="s">
        <v>87</v>
      </c>
      <c r="AV170" s="14" t="s">
        <v>132</v>
      </c>
      <c r="AW170" s="14" t="s">
        <v>32</v>
      </c>
      <c r="AX170" s="14" t="s">
        <v>85</v>
      </c>
      <c r="AY170" s="265" t="s">
        <v>125</v>
      </c>
    </row>
    <row r="171" s="2" customFormat="1" ht="16.5" customHeight="1">
      <c r="A171" s="37"/>
      <c r="B171" s="38"/>
      <c r="C171" s="269" t="s">
        <v>219</v>
      </c>
      <c r="D171" s="269" t="s">
        <v>210</v>
      </c>
      <c r="E171" s="270" t="s">
        <v>220</v>
      </c>
      <c r="F171" s="271" t="s">
        <v>221</v>
      </c>
      <c r="G171" s="272" t="s">
        <v>130</v>
      </c>
      <c r="H171" s="273">
        <v>35</v>
      </c>
      <c r="I171" s="274"/>
      <c r="J171" s="275">
        <f>ROUND(I171*H171,2)</f>
        <v>0</v>
      </c>
      <c r="K171" s="271" t="s">
        <v>131</v>
      </c>
      <c r="L171" s="276"/>
      <c r="M171" s="277" t="s">
        <v>1</v>
      </c>
      <c r="N171" s="278" t="s">
        <v>42</v>
      </c>
      <c r="O171" s="90"/>
      <c r="P171" s="239">
        <f>O171*H171</f>
        <v>0</v>
      </c>
      <c r="Q171" s="239">
        <v>1.3100000000000001</v>
      </c>
      <c r="R171" s="239">
        <f>Q171*H171</f>
        <v>45.850000000000001</v>
      </c>
      <c r="S171" s="239">
        <v>0</v>
      </c>
      <c r="T171" s="240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41" t="s">
        <v>222</v>
      </c>
      <c r="AT171" s="241" t="s">
        <v>210</v>
      </c>
      <c r="AU171" s="241" t="s">
        <v>87</v>
      </c>
      <c r="AY171" s="16" t="s">
        <v>125</v>
      </c>
      <c r="BE171" s="242">
        <f>IF(N171="základní",J171,0)</f>
        <v>0</v>
      </c>
      <c r="BF171" s="242">
        <f>IF(N171="snížená",J171,0)</f>
        <v>0</v>
      </c>
      <c r="BG171" s="242">
        <f>IF(N171="zákl. přenesená",J171,0)</f>
        <v>0</v>
      </c>
      <c r="BH171" s="242">
        <f>IF(N171="sníž. přenesená",J171,0)</f>
        <v>0</v>
      </c>
      <c r="BI171" s="242">
        <f>IF(N171="nulová",J171,0)</f>
        <v>0</v>
      </c>
      <c r="BJ171" s="16" t="s">
        <v>85</v>
      </c>
      <c r="BK171" s="242">
        <f>ROUND(I171*H171,2)</f>
        <v>0</v>
      </c>
      <c r="BL171" s="16" t="s">
        <v>222</v>
      </c>
      <c r="BM171" s="241" t="s">
        <v>223</v>
      </c>
    </row>
    <row r="172" s="12" customFormat="1" ht="25.92" customHeight="1">
      <c r="A172" s="12"/>
      <c r="B172" s="214"/>
      <c r="C172" s="215"/>
      <c r="D172" s="216" t="s">
        <v>76</v>
      </c>
      <c r="E172" s="217" t="s">
        <v>224</v>
      </c>
      <c r="F172" s="217" t="s">
        <v>225</v>
      </c>
      <c r="G172" s="215"/>
      <c r="H172" s="215"/>
      <c r="I172" s="218"/>
      <c r="J172" s="219">
        <f>BK172</f>
        <v>0</v>
      </c>
      <c r="K172" s="215"/>
      <c r="L172" s="220"/>
      <c r="M172" s="221"/>
      <c r="N172" s="222"/>
      <c r="O172" s="222"/>
      <c r="P172" s="223">
        <f>SUM(P173:P175)</f>
        <v>0</v>
      </c>
      <c r="Q172" s="222"/>
      <c r="R172" s="223">
        <f>SUM(R173:R175)</f>
        <v>0</v>
      </c>
      <c r="S172" s="222"/>
      <c r="T172" s="224">
        <f>SUM(T173:T175)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5" t="s">
        <v>132</v>
      </c>
      <c r="AT172" s="226" t="s">
        <v>76</v>
      </c>
      <c r="AU172" s="226" t="s">
        <v>77</v>
      </c>
      <c r="AY172" s="225" t="s">
        <v>125</v>
      </c>
      <c r="BK172" s="227">
        <f>SUM(BK173:BK175)</f>
        <v>0</v>
      </c>
    </row>
    <row r="173" s="2" customFormat="1" ht="16.5" customHeight="1">
      <c r="A173" s="37"/>
      <c r="B173" s="38"/>
      <c r="C173" s="230" t="s">
        <v>226</v>
      </c>
      <c r="D173" s="230" t="s">
        <v>127</v>
      </c>
      <c r="E173" s="231" t="s">
        <v>227</v>
      </c>
      <c r="F173" s="232" t="s">
        <v>228</v>
      </c>
      <c r="G173" s="233" t="s">
        <v>229</v>
      </c>
      <c r="H173" s="234">
        <v>150</v>
      </c>
      <c r="I173" s="235"/>
      <c r="J173" s="236">
        <f>ROUND(I173*H173,2)</f>
        <v>0</v>
      </c>
      <c r="K173" s="232" t="s">
        <v>131</v>
      </c>
      <c r="L173" s="43"/>
      <c r="M173" s="237" t="s">
        <v>1</v>
      </c>
      <c r="N173" s="238" t="s">
        <v>42</v>
      </c>
      <c r="O173" s="90"/>
      <c r="P173" s="239">
        <f>O173*H173</f>
        <v>0</v>
      </c>
      <c r="Q173" s="239">
        <v>0</v>
      </c>
      <c r="R173" s="239">
        <f>Q173*H173</f>
        <v>0</v>
      </c>
      <c r="S173" s="239">
        <v>0</v>
      </c>
      <c r="T173" s="240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41" t="s">
        <v>230</v>
      </c>
      <c r="AT173" s="241" t="s">
        <v>127</v>
      </c>
      <c r="AU173" s="241" t="s">
        <v>85</v>
      </c>
      <c r="AY173" s="16" t="s">
        <v>125</v>
      </c>
      <c r="BE173" s="242">
        <f>IF(N173="základní",J173,0)</f>
        <v>0</v>
      </c>
      <c r="BF173" s="242">
        <f>IF(N173="snížená",J173,0)</f>
        <v>0</v>
      </c>
      <c r="BG173" s="242">
        <f>IF(N173="zákl. přenesená",J173,0)</f>
        <v>0</v>
      </c>
      <c r="BH173" s="242">
        <f>IF(N173="sníž. přenesená",J173,0)</f>
        <v>0</v>
      </c>
      <c r="BI173" s="242">
        <f>IF(N173="nulová",J173,0)</f>
        <v>0</v>
      </c>
      <c r="BJ173" s="16" t="s">
        <v>85</v>
      </c>
      <c r="BK173" s="242">
        <f>ROUND(I173*H173,2)</f>
        <v>0</v>
      </c>
      <c r="BL173" s="16" t="s">
        <v>230</v>
      </c>
      <c r="BM173" s="241" t="s">
        <v>231</v>
      </c>
    </row>
    <row r="174" s="13" customFormat="1">
      <c r="A174" s="13"/>
      <c r="B174" s="243"/>
      <c r="C174" s="244"/>
      <c r="D174" s="245" t="s">
        <v>142</v>
      </c>
      <c r="E174" s="246" t="s">
        <v>1</v>
      </c>
      <c r="F174" s="247" t="s">
        <v>232</v>
      </c>
      <c r="G174" s="244"/>
      <c r="H174" s="248">
        <v>150</v>
      </c>
      <c r="I174" s="249"/>
      <c r="J174" s="244"/>
      <c r="K174" s="244"/>
      <c r="L174" s="250"/>
      <c r="M174" s="251"/>
      <c r="N174" s="252"/>
      <c r="O174" s="252"/>
      <c r="P174" s="252"/>
      <c r="Q174" s="252"/>
      <c r="R174" s="252"/>
      <c r="S174" s="252"/>
      <c r="T174" s="25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54" t="s">
        <v>142</v>
      </c>
      <c r="AU174" s="254" t="s">
        <v>85</v>
      </c>
      <c r="AV174" s="13" t="s">
        <v>87</v>
      </c>
      <c r="AW174" s="13" t="s">
        <v>32</v>
      </c>
      <c r="AX174" s="13" t="s">
        <v>77</v>
      </c>
      <c r="AY174" s="254" t="s">
        <v>125</v>
      </c>
    </row>
    <row r="175" s="14" customFormat="1">
      <c r="A175" s="14"/>
      <c r="B175" s="255"/>
      <c r="C175" s="256"/>
      <c r="D175" s="245" t="s">
        <v>142</v>
      </c>
      <c r="E175" s="257" t="s">
        <v>1</v>
      </c>
      <c r="F175" s="258" t="s">
        <v>144</v>
      </c>
      <c r="G175" s="256"/>
      <c r="H175" s="259">
        <v>150</v>
      </c>
      <c r="I175" s="260"/>
      <c r="J175" s="256"/>
      <c r="K175" s="256"/>
      <c r="L175" s="261"/>
      <c r="M175" s="262"/>
      <c r="N175" s="263"/>
      <c r="O175" s="263"/>
      <c r="P175" s="263"/>
      <c r="Q175" s="263"/>
      <c r="R175" s="263"/>
      <c r="S175" s="263"/>
      <c r="T175" s="26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65" t="s">
        <v>142</v>
      </c>
      <c r="AU175" s="265" t="s">
        <v>85</v>
      </c>
      <c r="AV175" s="14" t="s">
        <v>132</v>
      </c>
      <c r="AW175" s="14" t="s">
        <v>32</v>
      </c>
      <c r="AX175" s="14" t="s">
        <v>85</v>
      </c>
      <c r="AY175" s="265" t="s">
        <v>125</v>
      </c>
    </row>
    <row r="176" s="12" customFormat="1" ht="25.92" customHeight="1">
      <c r="A176" s="12"/>
      <c r="B176" s="214"/>
      <c r="C176" s="215"/>
      <c r="D176" s="216" t="s">
        <v>76</v>
      </c>
      <c r="E176" s="217" t="s">
        <v>233</v>
      </c>
      <c r="F176" s="217" t="s">
        <v>233</v>
      </c>
      <c r="G176" s="215"/>
      <c r="H176" s="215"/>
      <c r="I176" s="218"/>
      <c r="J176" s="219">
        <f>BK176</f>
        <v>0</v>
      </c>
      <c r="K176" s="215"/>
      <c r="L176" s="220"/>
      <c r="M176" s="221"/>
      <c r="N176" s="222"/>
      <c r="O176" s="222"/>
      <c r="P176" s="223">
        <f>P177+P180+P187+P190+P193</f>
        <v>0</v>
      </c>
      <c r="Q176" s="222"/>
      <c r="R176" s="223">
        <f>R177+R180+R187+R190+R193</f>
        <v>0</v>
      </c>
      <c r="S176" s="222"/>
      <c r="T176" s="224">
        <f>T177+T180+T187+T190+T193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5" t="s">
        <v>150</v>
      </c>
      <c r="AT176" s="226" t="s">
        <v>76</v>
      </c>
      <c r="AU176" s="226" t="s">
        <v>77</v>
      </c>
      <c r="AY176" s="225" t="s">
        <v>125</v>
      </c>
      <c r="BK176" s="227">
        <f>BK177+BK180+BK187+BK190+BK193</f>
        <v>0</v>
      </c>
    </row>
    <row r="177" s="12" customFormat="1" ht="22.8" customHeight="1">
      <c r="A177" s="12"/>
      <c r="B177" s="214"/>
      <c r="C177" s="215"/>
      <c r="D177" s="216" t="s">
        <v>76</v>
      </c>
      <c r="E177" s="228" t="s">
        <v>234</v>
      </c>
      <c r="F177" s="228" t="s">
        <v>235</v>
      </c>
      <c r="G177" s="215"/>
      <c r="H177" s="215"/>
      <c r="I177" s="218"/>
      <c r="J177" s="229">
        <f>BK177</f>
        <v>0</v>
      </c>
      <c r="K177" s="215"/>
      <c r="L177" s="220"/>
      <c r="M177" s="221"/>
      <c r="N177" s="222"/>
      <c r="O177" s="222"/>
      <c r="P177" s="223">
        <f>SUM(P178:P179)</f>
        <v>0</v>
      </c>
      <c r="Q177" s="222"/>
      <c r="R177" s="223">
        <f>SUM(R178:R179)</f>
        <v>0</v>
      </c>
      <c r="S177" s="222"/>
      <c r="T177" s="224">
        <f>SUM(T178:T179)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25" t="s">
        <v>150</v>
      </c>
      <c r="AT177" s="226" t="s">
        <v>76</v>
      </c>
      <c r="AU177" s="226" t="s">
        <v>85</v>
      </c>
      <c r="AY177" s="225" t="s">
        <v>125</v>
      </c>
      <c r="BK177" s="227">
        <f>SUM(BK178:BK179)</f>
        <v>0</v>
      </c>
    </row>
    <row r="178" s="2" customFormat="1" ht="16.5" customHeight="1">
      <c r="A178" s="37"/>
      <c r="B178" s="38"/>
      <c r="C178" s="230" t="s">
        <v>236</v>
      </c>
      <c r="D178" s="230" t="s">
        <v>127</v>
      </c>
      <c r="E178" s="231" t="s">
        <v>237</v>
      </c>
      <c r="F178" s="232" t="s">
        <v>238</v>
      </c>
      <c r="G178" s="233" t="s">
        <v>153</v>
      </c>
      <c r="H178" s="234">
        <v>1</v>
      </c>
      <c r="I178" s="235"/>
      <c r="J178" s="236">
        <f>ROUND(I178*H178,2)</f>
        <v>0</v>
      </c>
      <c r="K178" s="232" t="s">
        <v>131</v>
      </c>
      <c r="L178" s="43"/>
      <c r="M178" s="237" t="s">
        <v>1</v>
      </c>
      <c r="N178" s="238" t="s">
        <v>42</v>
      </c>
      <c r="O178" s="90"/>
      <c r="P178" s="239">
        <f>O178*H178</f>
        <v>0</v>
      </c>
      <c r="Q178" s="239">
        <v>0</v>
      </c>
      <c r="R178" s="239">
        <f>Q178*H178</f>
        <v>0</v>
      </c>
      <c r="S178" s="239">
        <v>0</v>
      </c>
      <c r="T178" s="240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41" t="s">
        <v>239</v>
      </c>
      <c r="AT178" s="241" t="s">
        <v>127</v>
      </c>
      <c r="AU178" s="241" t="s">
        <v>87</v>
      </c>
      <c r="AY178" s="16" t="s">
        <v>125</v>
      </c>
      <c r="BE178" s="242">
        <f>IF(N178="základní",J178,0)</f>
        <v>0</v>
      </c>
      <c r="BF178" s="242">
        <f>IF(N178="snížená",J178,0)</f>
        <v>0</v>
      </c>
      <c r="BG178" s="242">
        <f>IF(N178="zákl. přenesená",J178,0)</f>
        <v>0</v>
      </c>
      <c r="BH178" s="242">
        <f>IF(N178="sníž. přenesená",J178,0)</f>
        <v>0</v>
      </c>
      <c r="BI178" s="242">
        <f>IF(N178="nulová",J178,0)</f>
        <v>0</v>
      </c>
      <c r="BJ178" s="16" t="s">
        <v>85</v>
      </c>
      <c r="BK178" s="242">
        <f>ROUND(I178*H178,2)</f>
        <v>0</v>
      </c>
      <c r="BL178" s="16" t="s">
        <v>239</v>
      </c>
      <c r="BM178" s="241" t="s">
        <v>240</v>
      </c>
    </row>
    <row r="179" s="2" customFormat="1">
      <c r="A179" s="37"/>
      <c r="B179" s="38"/>
      <c r="C179" s="39"/>
      <c r="D179" s="245" t="s">
        <v>156</v>
      </c>
      <c r="E179" s="39"/>
      <c r="F179" s="266" t="s">
        <v>241</v>
      </c>
      <c r="G179" s="39"/>
      <c r="H179" s="39"/>
      <c r="I179" s="139"/>
      <c r="J179" s="39"/>
      <c r="K179" s="39"/>
      <c r="L179" s="43"/>
      <c r="M179" s="267"/>
      <c r="N179" s="268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156</v>
      </c>
      <c r="AU179" s="16" t="s">
        <v>87</v>
      </c>
    </row>
    <row r="180" s="12" customFormat="1" ht="22.8" customHeight="1">
      <c r="A180" s="12"/>
      <c r="B180" s="214"/>
      <c r="C180" s="215"/>
      <c r="D180" s="216" t="s">
        <v>76</v>
      </c>
      <c r="E180" s="228" t="s">
        <v>242</v>
      </c>
      <c r="F180" s="228" t="s">
        <v>243</v>
      </c>
      <c r="G180" s="215"/>
      <c r="H180" s="215"/>
      <c r="I180" s="218"/>
      <c r="J180" s="229">
        <f>BK180</f>
        <v>0</v>
      </c>
      <c r="K180" s="215"/>
      <c r="L180" s="220"/>
      <c r="M180" s="221"/>
      <c r="N180" s="222"/>
      <c r="O180" s="222"/>
      <c r="P180" s="223">
        <f>SUM(P181:P186)</f>
        <v>0</v>
      </c>
      <c r="Q180" s="222"/>
      <c r="R180" s="223">
        <f>SUM(R181:R186)</f>
        <v>0</v>
      </c>
      <c r="S180" s="222"/>
      <c r="T180" s="224">
        <f>SUM(T181:T186)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25" t="s">
        <v>150</v>
      </c>
      <c r="AT180" s="226" t="s">
        <v>76</v>
      </c>
      <c r="AU180" s="226" t="s">
        <v>85</v>
      </c>
      <c r="AY180" s="225" t="s">
        <v>125</v>
      </c>
      <c r="BK180" s="227">
        <f>SUM(BK181:BK186)</f>
        <v>0</v>
      </c>
    </row>
    <row r="181" s="2" customFormat="1" ht="16.5" customHeight="1">
      <c r="A181" s="37"/>
      <c r="B181" s="38"/>
      <c r="C181" s="230" t="s">
        <v>244</v>
      </c>
      <c r="D181" s="230" t="s">
        <v>127</v>
      </c>
      <c r="E181" s="231" t="s">
        <v>245</v>
      </c>
      <c r="F181" s="232" t="s">
        <v>246</v>
      </c>
      <c r="G181" s="233" t="s">
        <v>153</v>
      </c>
      <c r="H181" s="234">
        <v>1</v>
      </c>
      <c r="I181" s="235"/>
      <c r="J181" s="236">
        <f>ROUND(I181*H181,2)</f>
        <v>0</v>
      </c>
      <c r="K181" s="232" t="s">
        <v>131</v>
      </c>
      <c r="L181" s="43"/>
      <c r="M181" s="237" t="s">
        <v>1</v>
      </c>
      <c r="N181" s="238" t="s">
        <v>42</v>
      </c>
      <c r="O181" s="90"/>
      <c r="P181" s="239">
        <f>O181*H181</f>
        <v>0</v>
      </c>
      <c r="Q181" s="239">
        <v>0</v>
      </c>
      <c r="R181" s="239">
        <f>Q181*H181</f>
        <v>0</v>
      </c>
      <c r="S181" s="239">
        <v>0</v>
      </c>
      <c r="T181" s="240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41" t="s">
        <v>239</v>
      </c>
      <c r="AT181" s="241" t="s">
        <v>127</v>
      </c>
      <c r="AU181" s="241" t="s">
        <v>87</v>
      </c>
      <c r="AY181" s="16" t="s">
        <v>125</v>
      </c>
      <c r="BE181" s="242">
        <f>IF(N181="základní",J181,0)</f>
        <v>0</v>
      </c>
      <c r="BF181" s="242">
        <f>IF(N181="snížená",J181,0)</f>
        <v>0</v>
      </c>
      <c r="BG181" s="242">
        <f>IF(N181="zákl. přenesená",J181,0)</f>
        <v>0</v>
      </c>
      <c r="BH181" s="242">
        <f>IF(N181="sníž. přenesená",J181,0)</f>
        <v>0</v>
      </c>
      <c r="BI181" s="242">
        <f>IF(N181="nulová",J181,0)</f>
        <v>0</v>
      </c>
      <c r="BJ181" s="16" t="s">
        <v>85</v>
      </c>
      <c r="BK181" s="242">
        <f>ROUND(I181*H181,2)</f>
        <v>0</v>
      </c>
      <c r="BL181" s="16" t="s">
        <v>239</v>
      </c>
      <c r="BM181" s="241" t="s">
        <v>247</v>
      </c>
    </row>
    <row r="182" s="2" customFormat="1">
      <c r="A182" s="37"/>
      <c r="B182" s="38"/>
      <c r="C182" s="39"/>
      <c r="D182" s="245" t="s">
        <v>156</v>
      </c>
      <c r="E182" s="39"/>
      <c r="F182" s="266" t="s">
        <v>248</v>
      </c>
      <c r="G182" s="39"/>
      <c r="H182" s="39"/>
      <c r="I182" s="139"/>
      <c r="J182" s="39"/>
      <c r="K182" s="39"/>
      <c r="L182" s="43"/>
      <c r="M182" s="267"/>
      <c r="N182" s="268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156</v>
      </c>
      <c r="AU182" s="16" t="s">
        <v>87</v>
      </c>
    </row>
    <row r="183" s="2" customFormat="1" ht="16.5" customHeight="1">
      <c r="A183" s="37"/>
      <c r="B183" s="38"/>
      <c r="C183" s="230" t="s">
        <v>7</v>
      </c>
      <c r="D183" s="230" t="s">
        <v>127</v>
      </c>
      <c r="E183" s="231" t="s">
        <v>249</v>
      </c>
      <c r="F183" s="232" t="s">
        <v>250</v>
      </c>
      <c r="G183" s="233" t="s">
        <v>153</v>
      </c>
      <c r="H183" s="234">
        <v>1</v>
      </c>
      <c r="I183" s="235"/>
      <c r="J183" s="236">
        <f>ROUND(I183*H183,2)</f>
        <v>0</v>
      </c>
      <c r="K183" s="232" t="s">
        <v>131</v>
      </c>
      <c r="L183" s="43"/>
      <c r="M183" s="237" t="s">
        <v>1</v>
      </c>
      <c r="N183" s="238" t="s">
        <v>42</v>
      </c>
      <c r="O183" s="90"/>
      <c r="P183" s="239">
        <f>O183*H183</f>
        <v>0</v>
      </c>
      <c r="Q183" s="239">
        <v>0</v>
      </c>
      <c r="R183" s="239">
        <f>Q183*H183</f>
        <v>0</v>
      </c>
      <c r="S183" s="239">
        <v>0</v>
      </c>
      <c r="T183" s="240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41" t="s">
        <v>239</v>
      </c>
      <c r="AT183" s="241" t="s">
        <v>127</v>
      </c>
      <c r="AU183" s="241" t="s">
        <v>87</v>
      </c>
      <c r="AY183" s="16" t="s">
        <v>125</v>
      </c>
      <c r="BE183" s="242">
        <f>IF(N183="základní",J183,0)</f>
        <v>0</v>
      </c>
      <c r="BF183" s="242">
        <f>IF(N183="snížená",J183,0)</f>
        <v>0</v>
      </c>
      <c r="BG183" s="242">
        <f>IF(N183="zákl. přenesená",J183,0)</f>
        <v>0</v>
      </c>
      <c r="BH183" s="242">
        <f>IF(N183="sníž. přenesená",J183,0)</f>
        <v>0</v>
      </c>
      <c r="BI183" s="242">
        <f>IF(N183="nulová",J183,0)</f>
        <v>0</v>
      </c>
      <c r="BJ183" s="16" t="s">
        <v>85</v>
      </c>
      <c r="BK183" s="242">
        <f>ROUND(I183*H183,2)</f>
        <v>0</v>
      </c>
      <c r="BL183" s="16" t="s">
        <v>239</v>
      </c>
      <c r="BM183" s="241" t="s">
        <v>251</v>
      </c>
    </row>
    <row r="184" s="2" customFormat="1">
      <c r="A184" s="37"/>
      <c r="B184" s="38"/>
      <c r="C184" s="39"/>
      <c r="D184" s="245" t="s">
        <v>156</v>
      </c>
      <c r="E184" s="39"/>
      <c r="F184" s="266" t="s">
        <v>252</v>
      </c>
      <c r="G184" s="39"/>
      <c r="H184" s="39"/>
      <c r="I184" s="139"/>
      <c r="J184" s="39"/>
      <c r="K184" s="39"/>
      <c r="L184" s="43"/>
      <c r="M184" s="267"/>
      <c r="N184" s="268"/>
      <c r="O184" s="90"/>
      <c r="P184" s="90"/>
      <c r="Q184" s="90"/>
      <c r="R184" s="90"/>
      <c r="S184" s="90"/>
      <c r="T184" s="91"/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T184" s="16" t="s">
        <v>156</v>
      </c>
      <c r="AU184" s="16" t="s">
        <v>87</v>
      </c>
    </row>
    <row r="185" s="2" customFormat="1" ht="16.5" customHeight="1">
      <c r="A185" s="37"/>
      <c r="B185" s="38"/>
      <c r="C185" s="230" t="s">
        <v>253</v>
      </c>
      <c r="D185" s="230" t="s">
        <v>127</v>
      </c>
      <c r="E185" s="231" t="s">
        <v>254</v>
      </c>
      <c r="F185" s="232" t="s">
        <v>255</v>
      </c>
      <c r="G185" s="233" t="s">
        <v>153</v>
      </c>
      <c r="H185" s="234">
        <v>1</v>
      </c>
      <c r="I185" s="235"/>
      <c r="J185" s="236">
        <f>ROUND(I185*H185,2)</f>
        <v>0</v>
      </c>
      <c r="K185" s="232" t="s">
        <v>131</v>
      </c>
      <c r="L185" s="43"/>
      <c r="M185" s="237" t="s">
        <v>1</v>
      </c>
      <c r="N185" s="238" t="s">
        <v>42</v>
      </c>
      <c r="O185" s="90"/>
      <c r="P185" s="239">
        <f>O185*H185</f>
        <v>0</v>
      </c>
      <c r="Q185" s="239">
        <v>0</v>
      </c>
      <c r="R185" s="239">
        <f>Q185*H185</f>
        <v>0</v>
      </c>
      <c r="S185" s="239">
        <v>0</v>
      </c>
      <c r="T185" s="240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41" t="s">
        <v>239</v>
      </c>
      <c r="AT185" s="241" t="s">
        <v>127</v>
      </c>
      <c r="AU185" s="241" t="s">
        <v>87</v>
      </c>
      <c r="AY185" s="16" t="s">
        <v>125</v>
      </c>
      <c r="BE185" s="242">
        <f>IF(N185="základní",J185,0)</f>
        <v>0</v>
      </c>
      <c r="BF185" s="242">
        <f>IF(N185="snížená",J185,0)</f>
        <v>0</v>
      </c>
      <c r="BG185" s="242">
        <f>IF(N185="zákl. přenesená",J185,0)</f>
        <v>0</v>
      </c>
      <c r="BH185" s="242">
        <f>IF(N185="sníž. přenesená",J185,0)</f>
        <v>0</v>
      </c>
      <c r="BI185" s="242">
        <f>IF(N185="nulová",J185,0)</f>
        <v>0</v>
      </c>
      <c r="BJ185" s="16" t="s">
        <v>85</v>
      </c>
      <c r="BK185" s="242">
        <f>ROUND(I185*H185,2)</f>
        <v>0</v>
      </c>
      <c r="BL185" s="16" t="s">
        <v>239</v>
      </c>
      <c r="BM185" s="241" t="s">
        <v>256</v>
      </c>
    </row>
    <row r="186" s="2" customFormat="1">
      <c r="A186" s="37"/>
      <c r="B186" s="38"/>
      <c r="C186" s="39"/>
      <c r="D186" s="245" t="s">
        <v>156</v>
      </c>
      <c r="E186" s="39"/>
      <c r="F186" s="266" t="s">
        <v>257</v>
      </c>
      <c r="G186" s="39"/>
      <c r="H186" s="39"/>
      <c r="I186" s="139"/>
      <c r="J186" s="39"/>
      <c r="K186" s="39"/>
      <c r="L186" s="43"/>
      <c r="M186" s="267"/>
      <c r="N186" s="268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156</v>
      </c>
      <c r="AU186" s="16" t="s">
        <v>87</v>
      </c>
    </row>
    <row r="187" s="12" customFormat="1" ht="22.8" customHeight="1">
      <c r="A187" s="12"/>
      <c r="B187" s="214"/>
      <c r="C187" s="215"/>
      <c r="D187" s="216" t="s">
        <v>76</v>
      </c>
      <c r="E187" s="228" t="s">
        <v>258</v>
      </c>
      <c r="F187" s="228" t="s">
        <v>259</v>
      </c>
      <c r="G187" s="215"/>
      <c r="H187" s="215"/>
      <c r="I187" s="218"/>
      <c r="J187" s="229">
        <f>BK187</f>
        <v>0</v>
      </c>
      <c r="K187" s="215"/>
      <c r="L187" s="220"/>
      <c r="M187" s="221"/>
      <c r="N187" s="222"/>
      <c r="O187" s="222"/>
      <c r="P187" s="223">
        <f>SUM(P188:P189)</f>
        <v>0</v>
      </c>
      <c r="Q187" s="222"/>
      <c r="R187" s="223">
        <f>SUM(R188:R189)</f>
        <v>0</v>
      </c>
      <c r="S187" s="222"/>
      <c r="T187" s="224">
        <f>SUM(T188:T189)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25" t="s">
        <v>150</v>
      </c>
      <c r="AT187" s="226" t="s">
        <v>76</v>
      </c>
      <c r="AU187" s="226" t="s">
        <v>85</v>
      </c>
      <c r="AY187" s="225" t="s">
        <v>125</v>
      </c>
      <c r="BK187" s="227">
        <f>SUM(BK188:BK189)</f>
        <v>0</v>
      </c>
    </row>
    <row r="188" s="2" customFormat="1" ht="16.5" customHeight="1">
      <c r="A188" s="37"/>
      <c r="B188" s="38"/>
      <c r="C188" s="230" t="s">
        <v>260</v>
      </c>
      <c r="D188" s="230" t="s">
        <v>127</v>
      </c>
      <c r="E188" s="231" t="s">
        <v>261</v>
      </c>
      <c r="F188" s="232" t="s">
        <v>262</v>
      </c>
      <c r="G188" s="233" t="s">
        <v>153</v>
      </c>
      <c r="H188" s="234">
        <v>1</v>
      </c>
      <c r="I188" s="235"/>
      <c r="J188" s="236">
        <f>ROUND(I188*H188,2)</f>
        <v>0</v>
      </c>
      <c r="K188" s="232" t="s">
        <v>131</v>
      </c>
      <c r="L188" s="43"/>
      <c r="M188" s="237" t="s">
        <v>1</v>
      </c>
      <c r="N188" s="238" t="s">
        <v>42</v>
      </c>
      <c r="O188" s="90"/>
      <c r="P188" s="239">
        <f>O188*H188</f>
        <v>0</v>
      </c>
      <c r="Q188" s="239">
        <v>0</v>
      </c>
      <c r="R188" s="239">
        <f>Q188*H188</f>
        <v>0</v>
      </c>
      <c r="S188" s="239">
        <v>0</v>
      </c>
      <c r="T188" s="240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41" t="s">
        <v>239</v>
      </c>
      <c r="AT188" s="241" t="s">
        <v>127</v>
      </c>
      <c r="AU188" s="241" t="s">
        <v>87</v>
      </c>
      <c r="AY188" s="16" t="s">
        <v>125</v>
      </c>
      <c r="BE188" s="242">
        <f>IF(N188="základní",J188,0)</f>
        <v>0</v>
      </c>
      <c r="BF188" s="242">
        <f>IF(N188="snížená",J188,0)</f>
        <v>0</v>
      </c>
      <c r="BG188" s="242">
        <f>IF(N188="zákl. přenesená",J188,0)</f>
        <v>0</v>
      </c>
      <c r="BH188" s="242">
        <f>IF(N188="sníž. přenesená",J188,0)</f>
        <v>0</v>
      </c>
      <c r="BI188" s="242">
        <f>IF(N188="nulová",J188,0)</f>
        <v>0</v>
      </c>
      <c r="BJ188" s="16" t="s">
        <v>85</v>
      </c>
      <c r="BK188" s="242">
        <f>ROUND(I188*H188,2)</f>
        <v>0</v>
      </c>
      <c r="BL188" s="16" t="s">
        <v>239</v>
      </c>
      <c r="BM188" s="241" t="s">
        <v>263</v>
      </c>
    </row>
    <row r="189" s="2" customFormat="1">
      <c r="A189" s="37"/>
      <c r="B189" s="38"/>
      <c r="C189" s="39"/>
      <c r="D189" s="245" t="s">
        <v>156</v>
      </c>
      <c r="E189" s="39"/>
      <c r="F189" s="266" t="s">
        <v>264</v>
      </c>
      <c r="G189" s="39"/>
      <c r="H189" s="39"/>
      <c r="I189" s="139"/>
      <c r="J189" s="39"/>
      <c r="K189" s="39"/>
      <c r="L189" s="43"/>
      <c r="M189" s="267"/>
      <c r="N189" s="268"/>
      <c r="O189" s="90"/>
      <c r="P189" s="90"/>
      <c r="Q189" s="90"/>
      <c r="R189" s="90"/>
      <c r="S189" s="90"/>
      <c r="T189" s="91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T189" s="16" t="s">
        <v>156</v>
      </c>
      <c r="AU189" s="16" t="s">
        <v>87</v>
      </c>
    </row>
    <row r="190" s="12" customFormat="1" ht="22.8" customHeight="1">
      <c r="A190" s="12"/>
      <c r="B190" s="214"/>
      <c r="C190" s="215"/>
      <c r="D190" s="216" t="s">
        <v>76</v>
      </c>
      <c r="E190" s="228" t="s">
        <v>265</v>
      </c>
      <c r="F190" s="228" t="s">
        <v>266</v>
      </c>
      <c r="G190" s="215"/>
      <c r="H190" s="215"/>
      <c r="I190" s="218"/>
      <c r="J190" s="229">
        <f>BK190</f>
        <v>0</v>
      </c>
      <c r="K190" s="215"/>
      <c r="L190" s="220"/>
      <c r="M190" s="221"/>
      <c r="N190" s="222"/>
      <c r="O190" s="222"/>
      <c r="P190" s="223">
        <f>SUM(P191:P192)</f>
        <v>0</v>
      </c>
      <c r="Q190" s="222"/>
      <c r="R190" s="223">
        <f>SUM(R191:R192)</f>
        <v>0</v>
      </c>
      <c r="S190" s="222"/>
      <c r="T190" s="224">
        <f>SUM(T191:T192)</f>
        <v>0</v>
      </c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R190" s="225" t="s">
        <v>150</v>
      </c>
      <c r="AT190" s="226" t="s">
        <v>76</v>
      </c>
      <c r="AU190" s="226" t="s">
        <v>85</v>
      </c>
      <c r="AY190" s="225" t="s">
        <v>125</v>
      </c>
      <c r="BK190" s="227">
        <f>SUM(BK191:BK192)</f>
        <v>0</v>
      </c>
    </row>
    <row r="191" s="2" customFormat="1" ht="16.5" customHeight="1">
      <c r="A191" s="37"/>
      <c r="B191" s="38"/>
      <c r="C191" s="230" t="s">
        <v>267</v>
      </c>
      <c r="D191" s="230" t="s">
        <v>127</v>
      </c>
      <c r="E191" s="231" t="s">
        <v>268</v>
      </c>
      <c r="F191" s="232" t="s">
        <v>269</v>
      </c>
      <c r="G191" s="233" t="s">
        <v>153</v>
      </c>
      <c r="H191" s="234">
        <v>1</v>
      </c>
      <c r="I191" s="235"/>
      <c r="J191" s="236">
        <f>ROUND(I191*H191,2)</f>
        <v>0</v>
      </c>
      <c r="K191" s="232" t="s">
        <v>131</v>
      </c>
      <c r="L191" s="43"/>
      <c r="M191" s="237" t="s">
        <v>1</v>
      </c>
      <c r="N191" s="238" t="s">
        <v>42</v>
      </c>
      <c r="O191" s="90"/>
      <c r="P191" s="239">
        <f>O191*H191</f>
        <v>0</v>
      </c>
      <c r="Q191" s="239">
        <v>0</v>
      </c>
      <c r="R191" s="239">
        <f>Q191*H191</f>
        <v>0</v>
      </c>
      <c r="S191" s="239">
        <v>0</v>
      </c>
      <c r="T191" s="240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41" t="s">
        <v>239</v>
      </c>
      <c r="AT191" s="241" t="s">
        <v>127</v>
      </c>
      <c r="AU191" s="241" t="s">
        <v>87</v>
      </c>
      <c r="AY191" s="16" t="s">
        <v>125</v>
      </c>
      <c r="BE191" s="242">
        <f>IF(N191="základní",J191,0)</f>
        <v>0</v>
      </c>
      <c r="BF191" s="242">
        <f>IF(N191="snížená",J191,0)</f>
        <v>0</v>
      </c>
      <c r="BG191" s="242">
        <f>IF(N191="zákl. přenesená",J191,0)</f>
        <v>0</v>
      </c>
      <c r="BH191" s="242">
        <f>IF(N191="sníž. přenesená",J191,0)</f>
        <v>0</v>
      </c>
      <c r="BI191" s="242">
        <f>IF(N191="nulová",J191,0)</f>
        <v>0</v>
      </c>
      <c r="BJ191" s="16" t="s">
        <v>85</v>
      </c>
      <c r="BK191" s="242">
        <f>ROUND(I191*H191,2)</f>
        <v>0</v>
      </c>
      <c r="BL191" s="16" t="s">
        <v>239</v>
      </c>
      <c r="BM191" s="241" t="s">
        <v>270</v>
      </c>
    </row>
    <row r="192" s="2" customFormat="1">
      <c r="A192" s="37"/>
      <c r="B192" s="38"/>
      <c r="C192" s="39"/>
      <c r="D192" s="245" t="s">
        <v>156</v>
      </c>
      <c r="E192" s="39"/>
      <c r="F192" s="266" t="s">
        <v>271</v>
      </c>
      <c r="G192" s="39"/>
      <c r="H192" s="39"/>
      <c r="I192" s="139"/>
      <c r="J192" s="39"/>
      <c r="K192" s="39"/>
      <c r="L192" s="43"/>
      <c r="M192" s="267"/>
      <c r="N192" s="268"/>
      <c r="O192" s="90"/>
      <c r="P192" s="90"/>
      <c r="Q192" s="90"/>
      <c r="R192" s="90"/>
      <c r="S192" s="90"/>
      <c r="T192" s="91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T192" s="16" t="s">
        <v>156</v>
      </c>
      <c r="AU192" s="16" t="s">
        <v>87</v>
      </c>
    </row>
    <row r="193" s="12" customFormat="1" ht="22.8" customHeight="1">
      <c r="A193" s="12"/>
      <c r="B193" s="214"/>
      <c r="C193" s="215"/>
      <c r="D193" s="216" t="s">
        <v>76</v>
      </c>
      <c r="E193" s="228" t="s">
        <v>272</v>
      </c>
      <c r="F193" s="228" t="s">
        <v>273</v>
      </c>
      <c r="G193" s="215"/>
      <c r="H193" s="215"/>
      <c r="I193" s="218"/>
      <c r="J193" s="229">
        <f>BK193</f>
        <v>0</v>
      </c>
      <c r="K193" s="215"/>
      <c r="L193" s="220"/>
      <c r="M193" s="221"/>
      <c r="N193" s="222"/>
      <c r="O193" s="222"/>
      <c r="P193" s="223">
        <f>SUM(P194:P195)</f>
        <v>0</v>
      </c>
      <c r="Q193" s="222"/>
      <c r="R193" s="223">
        <f>SUM(R194:R195)</f>
        <v>0</v>
      </c>
      <c r="S193" s="222"/>
      <c r="T193" s="224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25" t="s">
        <v>150</v>
      </c>
      <c r="AT193" s="226" t="s">
        <v>76</v>
      </c>
      <c r="AU193" s="226" t="s">
        <v>85</v>
      </c>
      <c r="AY193" s="225" t="s">
        <v>125</v>
      </c>
      <c r="BK193" s="227">
        <f>SUM(BK194:BK195)</f>
        <v>0</v>
      </c>
    </row>
    <row r="194" s="2" customFormat="1" ht="16.5" customHeight="1">
      <c r="A194" s="37"/>
      <c r="B194" s="38"/>
      <c r="C194" s="230" t="s">
        <v>274</v>
      </c>
      <c r="D194" s="230" t="s">
        <v>127</v>
      </c>
      <c r="E194" s="231" t="s">
        <v>275</v>
      </c>
      <c r="F194" s="232" t="s">
        <v>273</v>
      </c>
      <c r="G194" s="233" t="s">
        <v>153</v>
      </c>
      <c r="H194" s="234">
        <v>1</v>
      </c>
      <c r="I194" s="235"/>
      <c r="J194" s="236">
        <f>ROUND(I194*H194,2)</f>
        <v>0</v>
      </c>
      <c r="K194" s="232" t="s">
        <v>131</v>
      </c>
      <c r="L194" s="43"/>
      <c r="M194" s="237" t="s">
        <v>1</v>
      </c>
      <c r="N194" s="238" t="s">
        <v>42</v>
      </c>
      <c r="O194" s="90"/>
      <c r="P194" s="239">
        <f>O194*H194</f>
        <v>0</v>
      </c>
      <c r="Q194" s="239">
        <v>0</v>
      </c>
      <c r="R194" s="239">
        <f>Q194*H194</f>
        <v>0</v>
      </c>
      <c r="S194" s="239">
        <v>0</v>
      </c>
      <c r="T194" s="240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41" t="s">
        <v>239</v>
      </c>
      <c r="AT194" s="241" t="s">
        <v>127</v>
      </c>
      <c r="AU194" s="241" t="s">
        <v>87</v>
      </c>
      <c r="AY194" s="16" t="s">
        <v>125</v>
      </c>
      <c r="BE194" s="242">
        <f>IF(N194="základní",J194,0)</f>
        <v>0</v>
      </c>
      <c r="BF194" s="242">
        <f>IF(N194="snížená",J194,0)</f>
        <v>0</v>
      </c>
      <c r="BG194" s="242">
        <f>IF(N194="zákl. přenesená",J194,0)</f>
        <v>0</v>
      </c>
      <c r="BH194" s="242">
        <f>IF(N194="sníž. přenesená",J194,0)</f>
        <v>0</v>
      </c>
      <c r="BI194" s="242">
        <f>IF(N194="nulová",J194,0)</f>
        <v>0</v>
      </c>
      <c r="BJ194" s="16" t="s">
        <v>85</v>
      </c>
      <c r="BK194" s="242">
        <f>ROUND(I194*H194,2)</f>
        <v>0</v>
      </c>
      <c r="BL194" s="16" t="s">
        <v>239</v>
      </c>
      <c r="BM194" s="241" t="s">
        <v>276</v>
      </c>
    </row>
    <row r="195" s="2" customFormat="1">
      <c r="A195" s="37"/>
      <c r="B195" s="38"/>
      <c r="C195" s="39"/>
      <c r="D195" s="245" t="s">
        <v>156</v>
      </c>
      <c r="E195" s="39"/>
      <c r="F195" s="266" t="s">
        <v>277</v>
      </c>
      <c r="G195" s="39"/>
      <c r="H195" s="39"/>
      <c r="I195" s="139"/>
      <c r="J195" s="39"/>
      <c r="K195" s="39"/>
      <c r="L195" s="43"/>
      <c r="M195" s="279"/>
      <c r="N195" s="280"/>
      <c r="O195" s="281"/>
      <c r="P195" s="281"/>
      <c r="Q195" s="281"/>
      <c r="R195" s="281"/>
      <c r="S195" s="281"/>
      <c r="T195" s="282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156</v>
      </c>
      <c r="AU195" s="16" t="s">
        <v>87</v>
      </c>
    </row>
    <row r="196" s="2" customFormat="1" ht="6.96" customHeight="1">
      <c r="A196" s="37"/>
      <c r="B196" s="65"/>
      <c r="C196" s="66"/>
      <c r="D196" s="66"/>
      <c r="E196" s="66"/>
      <c r="F196" s="66"/>
      <c r="G196" s="66"/>
      <c r="H196" s="66"/>
      <c r="I196" s="178"/>
      <c r="J196" s="66"/>
      <c r="K196" s="66"/>
      <c r="L196" s="43"/>
      <c r="M196" s="37"/>
      <c r="O196" s="37"/>
      <c r="P196" s="37"/>
      <c r="Q196" s="37"/>
      <c r="R196" s="37"/>
      <c r="S196" s="37"/>
      <c r="T196" s="37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</row>
  </sheetData>
  <sheetProtection sheet="1" autoFilter="0" formatColumns="0" formatRows="0" objects="1" scenarios="1" spinCount="100000" saltValue="cnCocDe4nOSnH3vpoS4e443oXa8ny1d168jgzQYPWv3un25BmfECgso42bNyU1JlyYrAg+d+dYUixg1S3Rug1Q==" hashValue="6QtSyzu7zg6VzzelcTU+iAKNuOmGAxdzvId4AmsiRSxdTqcPtBe3uvlb3RPbapmqyQpTIlth3hctOQShB+yl6Q==" algorithmName="SHA-512" password="E785"/>
  <autoFilter ref="C129:K195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DESKTOP-4EPUNVH\Moje</dc:creator>
  <cp:lastModifiedBy>DESKTOP-4EPUNVH\Moje</cp:lastModifiedBy>
  <dcterms:created xsi:type="dcterms:W3CDTF">2020-06-03T16:36:57Z</dcterms:created>
  <dcterms:modified xsi:type="dcterms:W3CDTF">2020-06-03T16:36:59Z</dcterms:modified>
</cp:coreProperties>
</file>